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IN\pc4 data\♣2025 총괄♣\2025-(B)총무회계-(a)공통\02-예결산서\2025년 부산영도시니어클럽 예산\"/>
    </mc:Choice>
  </mc:AlternateContent>
  <xr:revisionPtr revIDLastSave="0" documentId="13_ncr:1_{D12F1521-D5BD-4A2A-8C74-FE87D9118AE1}" xr6:coauthVersionLast="44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예산총칙" sheetId="5" r:id="rId1"/>
    <sheet name="예산총괄표" sheetId="8" r:id="rId2"/>
    <sheet name="세입내역서" sheetId="9" r:id="rId3"/>
    <sheet name="세출내역서" sheetId="10" r:id="rId4"/>
    <sheet name="임직원보수일람표" sheetId="6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Document_array">{"Book1"}</definedName>
    <definedName name="GG">{"Book1"}</definedName>
    <definedName name="_xlnm.Print_Area" localSheetId="2">세입내역서!$A$1:$I$15</definedName>
    <definedName name="_xlnm.Print_Area" localSheetId="3">세출내역서!$A$1:$I$68</definedName>
    <definedName name="_xlnm.Print_Area" localSheetId="0">예산총칙!$A$1:$H$28</definedName>
    <definedName name="_xlnm.Print_Area" localSheetId="4">임직원보수일람표!$A$1:$J$13</definedName>
    <definedName name="_xlnm.Print_Titles" localSheetId="2">세입내역서!$3:$4</definedName>
    <definedName name="_xlnm.Print_Titles" localSheetId="3">세출내역서!$3:$4</definedName>
    <definedName name="_xlnm.Print_Titles" localSheetId="1">예산총괄표!$4:$6</definedName>
    <definedName name="Z_7C68958A_78ED_4868_B437_BEF1674DEA13_.wvu.PrintArea" localSheetId="0" hidden="1">예산총칙!$A$1:$H$27</definedName>
    <definedName name="Z_B1D30FB1_8B84_48CD_A509_CCB93130CA1F_.wvu.PrintArea" localSheetId="0" hidden="1">예산총칙!$A$1:$H$27</definedName>
    <definedName name="급여대장본부지자체구분">'[1]1 자원총괄'!#REF!</definedName>
    <definedName name="김옥희조리사">'[1]1 자원총괄'!#REF!</definedName>
    <definedName name="다복동급여대장">{"Book1","09직원급여(08년기준).xls"}</definedName>
    <definedName name="ㅇㅇㅇㅇㅇㅇ">'[2]1 자원총괄'!#REF!</definedName>
    <definedName name="종____로__말소자">'[1]1 자원총괄'!#REF!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39" i="10" l="1"/>
  <c r="I41" i="10"/>
  <c r="I42" i="10"/>
  <c r="I44" i="10"/>
  <c r="I45" i="10"/>
  <c r="I46" i="10"/>
  <c r="I51" i="10"/>
  <c r="I52" i="10"/>
  <c r="I53" i="10"/>
  <c r="I54" i="10"/>
  <c r="I55" i="10"/>
  <c r="I56" i="10"/>
  <c r="I57" i="10"/>
  <c r="I58" i="10"/>
  <c r="I59" i="10"/>
  <c r="F68" i="10"/>
  <c r="G68" i="10"/>
  <c r="H68" i="10" s="1"/>
  <c r="M63" i="8"/>
  <c r="M51" i="8" l="1"/>
  <c r="M47" i="8"/>
  <c r="D24" i="5"/>
  <c r="D22" i="5"/>
  <c r="D21" i="5" l="1"/>
  <c r="D10" i="5"/>
  <c r="H13" i="6" l="1"/>
  <c r="J13" i="6" s="1"/>
  <c r="H12" i="6"/>
  <c r="J12" i="6" s="1"/>
  <c r="M62" i="8" l="1"/>
  <c r="M61" i="8"/>
  <c r="M60" i="8"/>
  <c r="M59" i="8"/>
  <c r="M58" i="8"/>
  <c r="M57" i="8"/>
  <c r="M56" i="8"/>
  <c r="M55" i="8"/>
  <c r="M54" i="8"/>
  <c r="M20" i="8"/>
  <c r="M8" i="8" l="1"/>
  <c r="G8" i="8"/>
  <c r="D20" i="5" l="1"/>
  <c r="H6" i="6" l="1"/>
  <c r="H5" i="6"/>
  <c r="H10" i="6"/>
  <c r="J10" i="6" s="1"/>
  <c r="M64" i="8" l="1"/>
  <c r="D13" i="5"/>
  <c r="D12" i="5"/>
  <c r="D25" i="5" l="1"/>
  <c r="D15" i="5"/>
  <c r="D14" i="5"/>
  <c r="D11" i="5"/>
  <c r="G15" i="9" l="1"/>
  <c r="F15" i="9"/>
  <c r="H15" i="9" l="1"/>
  <c r="M53" i="8" l="1"/>
  <c r="M52" i="8"/>
  <c r="M50" i="8"/>
  <c r="M21" i="8"/>
  <c r="L70" i="8"/>
  <c r="K70" i="8"/>
  <c r="F70" i="8"/>
  <c r="E70" i="8"/>
  <c r="M69" i="8"/>
  <c r="M68" i="8"/>
  <c r="M67" i="8"/>
  <c r="M66" i="8"/>
  <c r="M65" i="8"/>
  <c r="M49" i="8"/>
  <c r="M48" i="8"/>
  <c r="M46" i="8"/>
  <c r="M45" i="8"/>
  <c r="M44" i="8"/>
  <c r="M43" i="8"/>
  <c r="M42" i="8"/>
  <c r="M41" i="8"/>
  <c r="M40" i="8"/>
  <c r="M39" i="8"/>
  <c r="M38" i="8"/>
  <c r="M37" i="8"/>
  <c r="M36" i="8"/>
  <c r="M35" i="8"/>
  <c r="M34" i="8"/>
  <c r="M33" i="8"/>
  <c r="M32" i="8"/>
  <c r="M31" i="8"/>
  <c r="M30" i="8"/>
  <c r="M29" i="8"/>
  <c r="M28" i="8"/>
  <c r="M27" i="8"/>
  <c r="M26" i="8"/>
  <c r="M25" i="8"/>
  <c r="M24" i="8"/>
  <c r="M23" i="8"/>
  <c r="M22" i="8"/>
  <c r="M19" i="8"/>
  <c r="G20" i="8"/>
  <c r="G19" i="8"/>
  <c r="M18" i="8"/>
  <c r="G18" i="8"/>
  <c r="M17" i="8"/>
  <c r="G17" i="8"/>
  <c r="M16" i="8"/>
  <c r="G16" i="8"/>
  <c r="M15" i="8"/>
  <c r="G15" i="8"/>
  <c r="M14" i="8"/>
  <c r="G14" i="8"/>
  <c r="M13" i="8"/>
  <c r="G13" i="8"/>
  <c r="M12" i="8"/>
  <c r="G12" i="8"/>
  <c r="M11" i="8"/>
  <c r="G11" i="8"/>
  <c r="M10" i="8"/>
  <c r="G10" i="8"/>
  <c r="M9" i="8"/>
  <c r="G9" i="8"/>
  <c r="M7" i="8"/>
  <c r="G7" i="8"/>
  <c r="G70" i="8" l="1"/>
  <c r="M70" i="8"/>
  <c r="H11" i="6"/>
  <c r="J11" i="6" s="1"/>
  <c r="H9" i="6"/>
  <c r="J9" i="6" s="1"/>
  <c r="H8" i="6"/>
  <c r="J8" i="6" s="1"/>
  <c r="H7" i="6"/>
  <c r="J7" i="6" s="1"/>
  <c r="J6" i="6"/>
  <c r="J5" i="6"/>
  <c r="D16" i="5" l="1"/>
  <c r="D5" i="5" l="1"/>
  <c r="C5" i="5"/>
</calcChain>
</file>

<file path=xl/sharedStrings.xml><?xml version="1.0" encoding="utf-8"?>
<sst xmlns="http://schemas.openxmlformats.org/spreadsheetml/2006/main" count="545" uniqueCount="219">
  <si>
    <t>순번</t>
  </si>
  <si>
    <t>세입</t>
  </si>
  <si>
    <t>세출</t>
  </si>
  <si>
    <t>관</t>
  </si>
  <si>
    <t>항</t>
  </si>
  <si>
    <t>목</t>
  </si>
  <si>
    <t>예산액</t>
  </si>
  <si>
    <t>사업수입</t>
  </si>
  <si>
    <t>사무비</t>
  </si>
  <si>
    <t>인건비</t>
  </si>
  <si>
    <t>급여</t>
  </si>
  <si>
    <t>보조금수입</t>
  </si>
  <si>
    <t>시도보조금</t>
  </si>
  <si>
    <t>제수당</t>
  </si>
  <si>
    <t>시군구보조금</t>
  </si>
  <si>
    <t>퇴직금 및 퇴직적립금</t>
  </si>
  <si>
    <t>사회보험부담금</t>
  </si>
  <si>
    <t>후원금수입</t>
  </si>
  <si>
    <t>기타후생경비</t>
  </si>
  <si>
    <t>업무추진비</t>
  </si>
  <si>
    <t>기관운영비</t>
  </si>
  <si>
    <t>전입금</t>
  </si>
  <si>
    <t>법인전입금</t>
  </si>
  <si>
    <t>회의비</t>
  </si>
  <si>
    <t>법인전입금(후원금)</t>
  </si>
  <si>
    <t>운영비</t>
  </si>
  <si>
    <t>여비</t>
  </si>
  <si>
    <t>이월금</t>
  </si>
  <si>
    <t>전년도이월금</t>
  </si>
  <si>
    <t>수용비 및 수수료</t>
  </si>
  <si>
    <t>전년도이월금(후원금)</t>
  </si>
  <si>
    <t>공공요금</t>
  </si>
  <si>
    <t>잡수입</t>
  </si>
  <si>
    <t>기타예금이자수입</t>
  </si>
  <si>
    <t>제세공과금</t>
  </si>
  <si>
    <t>기타잡수입</t>
  </si>
  <si>
    <t>기타운영비</t>
  </si>
  <si>
    <t>재산조성비</t>
  </si>
  <si>
    <t>사업비</t>
  </si>
  <si>
    <t>예비비 및 기타</t>
  </si>
  <si>
    <t>예비비</t>
  </si>
  <si>
    <t>반환금</t>
  </si>
  <si>
    <t>합계</t>
  </si>
  <si>
    <t>구분</t>
  </si>
  <si>
    <t>산출내역</t>
  </si>
  <si>
    <t>증감액(C=B-A)</t>
    <phoneticPr fontId="2" type="noConversion"/>
  </si>
  <si>
    <t>시설비</t>
    <phoneticPr fontId="2" type="noConversion"/>
  </si>
  <si>
    <t>예 산 총 칙</t>
  </si>
  <si>
    <t xml:space="preserve">                   제2조 1. 세입세출의 명세는 세입 · 세출 예산서와 같다. </t>
    <phoneticPr fontId="8" type="noConversion"/>
  </si>
  <si>
    <t xml:space="preserve">                            2. 세입의 주요재원은 다음과 같다.</t>
    <phoneticPr fontId="10" type="noConversion"/>
  </si>
  <si>
    <t>계</t>
    <phoneticPr fontId="2" type="noConversion"/>
  </si>
  <si>
    <t xml:space="preserve">                     3. 세출의 내용은 다음과 같다.</t>
    <phoneticPr fontId="2" type="noConversion"/>
  </si>
  <si>
    <t>사업비</t>
    <phoneticPr fontId="2" type="noConversion"/>
  </si>
  <si>
    <t>잡지출</t>
    <phoneticPr fontId="2" type="noConversion"/>
  </si>
  <si>
    <t>예비비 및 기타</t>
    <phoneticPr fontId="10" type="noConversion"/>
  </si>
  <si>
    <t>계</t>
    <phoneticPr fontId="10" type="noConversion"/>
  </si>
  <si>
    <t xml:space="preserve">                   제3조 예산비용이 긴박한 경우 시설의 장이 우선 집행하고 이사회의 결의를 얻도록 한다.</t>
    <phoneticPr fontId="8" type="noConversion"/>
  </si>
  <si>
    <t>당해년도(B)</t>
    <phoneticPr fontId="2" type="noConversion"/>
  </si>
  <si>
    <t>전년도(A)</t>
    <phoneticPr fontId="2" type="noConversion"/>
  </si>
  <si>
    <t>( 단위 : 원)</t>
    <phoneticPr fontId="2" type="noConversion"/>
  </si>
  <si>
    <t>순위</t>
    <phoneticPr fontId="10" type="noConversion"/>
  </si>
  <si>
    <t>직종 또는 직위(급)</t>
  </si>
  <si>
    <t>성명</t>
  </si>
  <si>
    <t>본봉</t>
  </si>
  <si>
    <t>수당</t>
  </si>
  <si>
    <t>계</t>
  </si>
  <si>
    <t>공제액</t>
  </si>
  <si>
    <t>차감지급액</t>
  </si>
  <si>
    <t>명절휴가비</t>
    <phoneticPr fontId="10" type="noConversion"/>
  </si>
  <si>
    <t>가족수당</t>
    <phoneticPr fontId="2" type="noConversion"/>
  </si>
  <si>
    <t>시간외</t>
    <phoneticPr fontId="10" type="noConversion"/>
  </si>
  <si>
    <t>관장</t>
    <phoneticPr fontId="2" type="noConversion"/>
  </si>
  <si>
    <t>김정현</t>
    <phoneticPr fontId="2" type="noConversion"/>
  </si>
  <si>
    <t>과장</t>
    <phoneticPr fontId="2" type="noConversion"/>
  </si>
  <si>
    <t>사회복지사</t>
    <phoneticPr fontId="2" type="noConversion"/>
  </si>
  <si>
    <t>이준희</t>
    <phoneticPr fontId="2" type="noConversion"/>
  </si>
  <si>
    <t>권수정</t>
    <phoneticPr fontId="2" type="noConversion"/>
  </si>
  <si>
    <t>사업단사업비</t>
  </si>
  <si>
    <t>방아깨비사업비</t>
  </si>
  <si>
    <t>어울림사업비</t>
  </si>
  <si>
    <t>주차장관리사업비</t>
  </si>
  <si>
    <t>요리조리사업비</t>
  </si>
  <si>
    <t>싱싱가게사업비</t>
  </si>
  <si>
    <t>풀잎0℃카페사업비</t>
  </si>
  <si>
    <t>금비사업비</t>
  </si>
  <si>
    <t>공공시설봉사사업비</t>
  </si>
  <si>
    <t>맑은누리사업비</t>
  </si>
  <si>
    <t>학교환경관리사업비</t>
  </si>
  <si>
    <t>횡단보도관리사업비</t>
  </si>
  <si>
    <t>지역공원클린사업사업비</t>
  </si>
  <si>
    <t>푸른바다사업비</t>
  </si>
  <si>
    <t>학교교통지킴이사업비</t>
  </si>
  <si>
    <t>교통안전활동사업비</t>
  </si>
  <si>
    <t>안전생활서비스사업비</t>
  </si>
  <si>
    <t>지역아동센터봉사사업비</t>
  </si>
  <si>
    <t>마을지킴이사업비</t>
  </si>
  <si>
    <t>기타시설지원사업비</t>
  </si>
  <si>
    <t>공익증진서비스사업비</t>
  </si>
  <si>
    <t>소방안전사업비</t>
  </si>
  <si>
    <t>장애인시설지원사업비</t>
  </si>
  <si>
    <t>보육교사도우미사업비</t>
  </si>
  <si>
    <t>시장형지원사업비</t>
  </si>
  <si>
    <t>기타사업지원사업비</t>
  </si>
  <si>
    <t>홍보사업비</t>
  </si>
  <si>
    <t>(단위 : 원)</t>
  </si>
  <si>
    <t>국고보조금</t>
  </si>
  <si>
    <t>후원금수입</t>
    <phoneticPr fontId="10" type="noConversion"/>
  </si>
  <si>
    <t>지정후원금</t>
    <phoneticPr fontId="10" type="noConversion"/>
  </si>
  <si>
    <t>비지정후원금</t>
    <phoneticPr fontId="10" type="noConversion"/>
  </si>
  <si>
    <t>불용매각대</t>
  </si>
  <si>
    <t>사업단지원사업비</t>
  </si>
  <si>
    <t>일반사업비</t>
  </si>
  <si>
    <t>재산조성비</t>
    <phoneticPr fontId="2" type="noConversion"/>
  </si>
  <si>
    <t>시설장비유지비</t>
  </si>
  <si>
    <t>증감액
(C=B-A)</t>
    <phoneticPr fontId="2" type="noConversion"/>
  </si>
  <si>
    <t>주차장관리사업비</t>
    <phoneticPr fontId="2" type="noConversion"/>
  </si>
  <si>
    <t>기타운영비</t>
    <phoneticPr fontId="2" type="noConversion"/>
  </si>
  <si>
    <t>차량비</t>
    <phoneticPr fontId="2" type="noConversion"/>
  </si>
  <si>
    <t>치안지킴이사업비</t>
    <phoneticPr fontId="2" type="noConversion"/>
  </si>
  <si>
    <t>담당자사업비</t>
    <phoneticPr fontId="2" type="noConversion"/>
  </si>
  <si>
    <t>실버보금자리사업비</t>
    <phoneticPr fontId="2" type="noConversion"/>
  </si>
  <si>
    <t>마을탐방사업비</t>
    <phoneticPr fontId="2" type="noConversion"/>
  </si>
  <si>
    <t>마을지기</t>
    <phoneticPr fontId="2" type="noConversion"/>
  </si>
  <si>
    <t>우체국지원사업비</t>
    <phoneticPr fontId="2" type="noConversion"/>
  </si>
  <si>
    <t>위기가구관리사업비</t>
    <phoneticPr fontId="2" type="noConversion"/>
  </si>
  <si>
    <t>마을건강파트너사업비</t>
    <phoneticPr fontId="2" type="noConversion"/>
  </si>
  <si>
    <t>ESG사업비</t>
    <phoneticPr fontId="2" type="noConversion"/>
  </si>
  <si>
    <t>예귀정</t>
    <phoneticPr fontId="2" type="noConversion"/>
  </si>
  <si>
    <t>엄경준</t>
    <phoneticPr fontId="2" type="noConversion"/>
  </si>
  <si>
    <t xml:space="preserve">     부산영도시니어클럽 2026년 예산 총괄표</t>
    <phoneticPr fontId="10" type="noConversion"/>
  </si>
  <si>
    <t>노인일자리사업수입</t>
  </si>
  <si>
    <t>노인일자리사업수입</t>
    <phoneticPr fontId="2" type="noConversion"/>
  </si>
  <si>
    <t>고유사업수입</t>
  </si>
  <si>
    <t>고유사업수입</t>
    <phoneticPr fontId="2" type="noConversion"/>
  </si>
  <si>
    <t>자원순환사사업비</t>
    <phoneticPr fontId="2" type="noConversion"/>
  </si>
  <si>
    <t>횡단보도관리사업비</t>
    <phoneticPr fontId="2" type="noConversion"/>
  </si>
  <si>
    <t>폐의약품사업비</t>
  </si>
  <si>
    <t>환경지킴이사업비</t>
  </si>
  <si>
    <t>생활지원사업비</t>
  </si>
  <si>
    <t>행정지원사업비</t>
  </si>
  <si>
    <t>안전관리사업비</t>
  </si>
  <si>
    <t>돌봄지원사업비</t>
  </si>
  <si>
    <t>ESG환경도슨튼사업비</t>
  </si>
  <si>
    <t>스쿨존도우미사업비</t>
  </si>
  <si>
    <t>스쿨존지킴이사업비</t>
  </si>
  <si>
    <t>부산영도시니어클럽 2026년 예산 세입내역서</t>
    <phoneticPr fontId="10" type="noConversion"/>
  </si>
  <si>
    <t>비지정후원금</t>
  </si>
  <si>
    <t>비지정후원금 6,000,000</t>
  </si>
  <si>
    <t>법인전입(자) 4,000,000</t>
  </si>
  <si>
    <t>부산영도시니어클럽 2026년 예산 세출내역서</t>
    <phoneticPr fontId="10" type="noConversion"/>
  </si>
  <si>
    <t>차량비</t>
  </si>
  <si>
    <t>0℃카페사업비</t>
  </si>
  <si>
    <t>자원순환사업비</t>
  </si>
  <si>
    <t>치안지킴이사업비</t>
  </si>
  <si>
    <t>담당자사업비</t>
  </si>
  <si>
    <t>실버보금자리사업비</t>
  </si>
  <si>
    <t>마을탐방사업비</t>
  </si>
  <si>
    <t>마을지기사업비</t>
  </si>
  <si>
    <t>우체국지원사업비</t>
  </si>
  <si>
    <t>위기가구관리사업비</t>
  </si>
  <si>
    <t>마을건강파트너사업비</t>
  </si>
  <si>
    <t>ESG사업비</t>
  </si>
  <si>
    <t>고유사업비</t>
  </si>
  <si>
    <t>(전년도2025)사업비</t>
  </si>
  <si>
    <t>건강보험 13,628,040 장기요양 1,790,680, 국민연금 18,006,480, 고용보험 4,359,430 산재보험 2,896,250</t>
  </si>
  <si>
    <t>(자)운영위원회의비 100,000*3회</t>
  </si>
  <si>
    <t>여비 100,000*3회</t>
  </si>
  <si>
    <t xml:space="preserve">
신문구독료 15,000*12월
정수기관리비 72,000*4회
복사기 임대료 352,000*12회
LH상가관리,임대비 70,000*12월
정품소프트웨어 2,200,000*1회
회계 감사.검증비 550,000*1회+(후)500,000*1회
홈페이지 유지보수 1,000,000*1회
전기안전진단비 80,000*1회
기타소모품 구입 2,293,950+(자)416,700*3회+(후)1,351,000+(수)1,400,000
퇴직수수료 (자)250,000*1회+(후)250,000*1회
(자)LH114호임대보증금 100,000*1회</t>
  </si>
  <si>
    <t>차량수리비 등 200,000*3회</t>
  </si>
  <si>
    <t>선도모델지원사업비 11,000,000</t>
  </si>
  <si>
    <t>참여자 인건비1,439,296원*19명*12개월
피복비 30,000*19명*1회
현수막구입비 400,000원*2회
회의비 15,000*19명*2회
참여자 사회보험료 49,918원*19명*12개월
"기장수수료 50,000원*12개월
명절선물구입비 30,000*16명*2회
문자발송이용료 20,000*2회
계약보증보험료 50,000*1회
소모품 구입(생수, 핫팩 등) 200,000원*6회
안전용품 구입(기피제, 핫팩,안전화 등) 200,000*3회
기타소모품비 13,922,329"
기관차량 유류비보조 40,000원*5회
업무협의 식대비 100,000*2회</t>
  </si>
  <si>
    <r>
      <t xml:space="preserve">     부산영도시니어클럽 2026년 임</t>
    </r>
    <r>
      <rPr>
        <b/>
        <sz val="25"/>
        <rFont val="MS Gothic"/>
        <family val="3"/>
        <charset val="128"/>
      </rPr>
      <t>․</t>
    </r>
    <r>
      <rPr>
        <b/>
        <sz val="25"/>
        <rFont val="굴림"/>
        <family val="3"/>
        <charset val="129"/>
      </rPr>
      <t>직원보수일람표</t>
    </r>
    <phoneticPr fontId="2" type="noConversion"/>
  </si>
  <si>
    <t>선임사회복지사</t>
    <phoneticPr fontId="2" type="noConversion"/>
  </si>
  <si>
    <t>사회복지사</t>
    <phoneticPr fontId="2" type="noConversion"/>
  </si>
  <si>
    <t>사무원</t>
    <phoneticPr fontId="2" type="noConversion"/>
  </si>
  <si>
    <t>김선교</t>
    <phoneticPr fontId="2" type="noConversion"/>
  </si>
  <si>
    <t>이미네</t>
    <phoneticPr fontId="2" type="noConversion"/>
  </si>
  <si>
    <t>신규</t>
    <phoneticPr fontId="2" type="noConversion"/>
  </si>
  <si>
    <t>권수란</t>
    <phoneticPr fontId="2" type="noConversion"/>
  </si>
  <si>
    <t xml:space="preserve"> 제1조 사회복지법인 혜원 부산영도시니어클럽의 2026년도 예산서 세입 · 세출 예산 총칙은       </t>
    <phoneticPr fontId="8" type="noConversion"/>
  </si>
  <si>
    <t>싱싱가게사업수입 16,695,000*12개월,0℃카페사업단수입 20,000,000*12개월,주차장사업수입 20,000,000*12개월,요리조리사업수입 22,975,000*12개월,방아깨비사업수입 19,170,000*12개월,어울림사업수입 7,500,000*12개월,금비사업수입 9,440,000*12개월</t>
    <phoneticPr fontId="2" type="noConversion"/>
  </si>
  <si>
    <t>싱싱가게잡수입(수) 500,000,(자부담-기타잡수입) 8,983,010 사회보험환급금,담당자잡수입 1,500,000,방아깨비잡수입 2,500,000,주차장잡수입 5,000,000,기관(자)잡수입 실습비 등 5,000,000,기관운영(수)지킴이 잡수입 4,000,000,요리조리 고용 및 산재 환급금 190,946</t>
    <phoneticPr fontId="2" type="noConversion"/>
  </si>
  <si>
    <t>관장(25/26호봉9월) 5,381,220*8월+5,426,000*4월,과장(14/15호봉2월) 4,169,970*1월+4,263,910*11월,선임복지(14/15호봉9월) 3,432,410*8월+3,509,620*4월,복지사1(9/10호봉9월) 2,794,400*8월+2,878,850*4월,복지사2(7/8호봉2월) 2,595,290*1월+2,697,900*11월,복지사3(6/7호봉6월) 2,501,860*5월+2,595,290*7월,복지사4(6/7호봉12월) 2,595,290,사무원(8/9호봉6월) 2,662,820*5월+2,741,870*7월,복지사5(4호봉) 2,376,500*11월</t>
    <phoneticPr fontId="2" type="noConversion"/>
  </si>
  <si>
    <t>명절휴가비 6,484,330+5,060,320+4,165,210+3,403,950+3,175,910+3,058,290+3,242,810+2,851,800,가족수당 170,000*12월*3+310,000*12월+20,000*12월*2명+90,000*12월+40,000*12월,시간외수당 4,028,710+3,288,330+2,687,330+2,544,120+2,414,440+2,560,120+2,251,420,관리자 수당 50,000*12회,선도모델담당자수당 6,000,000,(수)담당자시간외수당 600,000</t>
    <phoneticPr fontId="2" type="noConversion"/>
  </si>
  <si>
    <t>퇴직금및퇴직적립 2,632,540*12월,(자)담당자시간외수당 50,000</t>
    <phoneticPr fontId="2" type="noConversion"/>
  </si>
  <si>
    <t>직원복지포인트 150,000*8명,직원인센티브 15,000,000*1회</t>
    <phoneticPr fontId="2" type="noConversion"/>
  </si>
  <si>
    <t>(자)유관기관 업무 100,000*5회,(후)유관기관업무 100,000*5회</t>
    <phoneticPr fontId="2" type="noConversion"/>
  </si>
  <si>
    <t>전화요금 100,000*12월,전기요금 100,000*12월,상하수도요금 50,000*6월</t>
    <phoneticPr fontId="2" type="noConversion"/>
  </si>
  <si>
    <t>부산시니어 협회비 200,000*12월,전국시니어 협회비 170,000*12월,화재, 영업배상보험 350,000*1회,레이차량보험및자동차세 500,000*1회,(자)직원상해보험 10,000*31명,(후)찬조금 100,000*2회</t>
    <phoneticPr fontId="2" type="noConversion"/>
  </si>
  <si>
    <t>장비구입비 1,182,000*2회,참깨구입 210,000*30포대*18회,들깨구입 118,818*20포대*8회,기타재료비 8,409,725,스티커구입 760,000*5회,포장상자구입 1,420,000*5회,홍보 100,000*5회,480,000*12회,상해보험 16,500원*10명*1회
소화기 및 안전물품 구입비 1,000,000*1회,공공요금 636,805*12회,차량유류비 70,000*26회,스타렉스 보험료 2,300,000* 1회,고용/산재 보험료 125,000*12개월,출장비 100,000*3회,세금(부가세포함) 4,425,515*4회,인건비 436,000*10명*12개월,비품구입비 1,000,000*1회,피복비 125,000*4회,교육참가비 150,000*1회,문화행사비 60,000*10명,총회/간담회 등 15,000*10명*4회,2,242,013*12회,담당자처우개선비 750,000*2회</t>
    <phoneticPr fontId="2" type="noConversion"/>
  </si>
  <si>
    <t>장비구입비(의자 등)40,000*40개,피복비 12,000*146개,간담회,평가회 13,000*146명*2회,유류비 40,000*18회,작업장 월세 540,000*12개월,출장비 100,000*1회,작업장 수리 2,497,800*1회,명절수당 1,300,200*2회,명절퇴직금 108,350*2회,가족수당퇴직금 40,000*12월/12월,가족수당 40,000*12월,담당자보험부족분 77,600*1회,교육비 4,500*146명*3회,안전물품 5,000*146,보건증 발급 3,000*146,인건비 223,196*12*146명,교육비 50,000*1회,우편발송비 2,000,000*12회,차량렌트비 485,000*12회,문구류 외 269,250*2회,기장수수료 외400,000*12,소모품 구입 외620,000*12,혜원사보 비닐 구입2,061,000*2회,
홍보비 500,000*2회,팀장비 40,000*12*3명,전기요금 외 262,500*12개월,컴퓨터 일체 1,400,000* 1회/  책상 세트 600,000*1회,책장 600,000*1회,문화행사비 40,000*146명*1회,고용,산재보험료 370,000*12개월</t>
    <phoneticPr fontId="2" type="noConversion"/>
  </si>
  <si>
    <t>보험료 170,000*12회,,홍보비 100,000*1회,유류비 40,000원*6회,보험료 200,000*5회,피복비 10,000*25명*1회,회의비 14,000*25명*1회,문화활동비 50,000*25명*1회,기장수수료 200,000*12회,명절선물비 30,000*25명*2회,소모품구입비외 5,000,000*1회,수탁료 7,397,750*10회,기타수탁료 21,950,000,인건비 572,000원*25명*12회,부가세 500,000*10회,참여자안전관리비 5,000*25명*2회,상해보험료 16,500*25명,단말기요금 11,000원*4대*12회,교육비 4,500*25명*10회</t>
    <phoneticPr fontId="2" type="noConversion"/>
  </si>
  <si>
    <t>스파크(01너0263)차량보험료 820,000*1회,참여자상해보험료16,500*80*1회,참여자사회보험료 500,000원*12개월,회의및간담회비 10,125원*80명*2회,담당자 처우개선비 419,400*2회,안전물품 5,000*80명*2회.부가세 4,600,000*4회, 자동차세 70,000*1회.인건비432,500원*80명*12개월.문화활동비 60,000원*80명*2회.컴퓨터 일체 1,400,000원*1회, 책상세트 600,000*1회.책장 600,000*1회."수입인지세 20,000*4회."잠복결핵검사비 50,000*10회.기장수수료 70,000*12개월.스파크(01너0263)차량 점검 및 수리비 100,000*4회 .공인인증서 발급비 4,400*2회."명절 선물비 30,000*101명(참여자90+수요처11)*2회.법인세 조정수수료 70,000*1회.구인광고게재비 409,000*2회."문자발송서비스비 72,770*2회.노무자문료 150,000*4회, 15,000*4회.문구류 구입비 649,860*1회
스파크(01너0263)차량세차비 50,000*4회.기타소모품비 10,189,900.홍보비800,000원*3회.출장비 50,000*2회.피복비 24,750원*80명*1회.명절수당 1,300,200*2회.명절퇴직금 108,350*2회.유류비 40,000*24회.교육비 4,500원*80명*8회</t>
    <phoneticPr fontId="2" type="noConversion"/>
  </si>
  <si>
    <t>부가세 1,000,000*2회.회의비 20,000*20명*1회.고용/산재보험료 100,000*12개월.공공요금 450,000*12개월.문화활동비 60,000원*20명*1회.영업배상책임보험 외 300,000*1회.장비구입비 2,572,000*1회,홍보물 제작 등 200,000*4회,재료구입비 3,500,000*12개월,소화기 및 안전물품 214,000*5회,참여자 상해보험 16,500*20명,월세 869,000*12개월,기장수수료 90,000*12회,소모품(도시락용기외) 500,000*6회,공산품 1,000,000*12회,우편발송비 300,000*2회,차량렌트비 425,000*6회,포스기 대여료 19,500*12회,물품대금 6,000,000*12회,
상하수도요금 150,000*6회,기타소모품비 4,385,000,인건비 371,520*20명*12개월,교육참가비 150,000*1회</t>
    <phoneticPr fontId="2" type="noConversion"/>
  </si>
  <si>
    <t>공공요금 916,666.66*12개월.팀장수당 40,000*1명*12개월.차량유류비 40,000*50회.문화활동비 50,000*30명*1회.영업배상보험 외 68,750*8회.앞치마, 모자 외 30,000*30명*1회.배너,현수막 200,000*4회.고용산재보험료 5,000*30명*12개월.사업평가회 15,000*30명*1회.인건비 444,444.44*30명*12개월.커피머신 외 5,000,000*3회.기타장비구입비 352,000.상해보험료 16,500*30명.부가세 2,500,000*6회.등록면허세 27,000*4회.주민세 93,750*4회.인테리어 20,000,000*1회.재료비 4,916,666.66*12개월.다과비 4,500*30명*10회.명절수당 1,300,200*2회.명절퇴직금 108,350*2회.가족수당퇴직금 60,000*12월/12월
가족수당 60,000*12월.담당자보험부족분 77,600*1회.기장수수료 370,000*12회.포스기 100,000*12회.소모품 1,614,775*12개월</t>
    <phoneticPr fontId="2" type="noConversion"/>
  </si>
  <si>
    <t>컴퓨터 일체 1,400,000원*1회.책상 세트 600,000원*1회.책장 600,000원*1회
기장수수료 30,000*12개월.급여명세서 수수료 60,000*2회 .청소용품 90,000*3회.문구류구입비 295,507*1회.회계감사 검증비 1,250,000*1회.노무자문료 165,000*4회.부가세 신고비 500,000*4회.참여자 명절선물비 30,000*35명*2회
수요처 명절선물비 20,000*20곳*2회.기타소모품비 1,487,593.교육비 4,500*35명*3회.홍보비 900,000*1회.참여자회의비 18,000*35명*1회.담당자 처우개선비 500,000*2회.인건비 437,740*35명*12회.문화행사비 30,000*35명*1회.출장비 150,000*1회.앞치마등 구입비 10,000*35명*1회.참여자 안전물품 10,000*35*1회.상해보험료 16,500*35명*1회.사회보험료 6,000*35명*12개월.명절수당 1,300,200*2회.명절퇴직금 108,350*2회.담당자보험부족분 77,600*1회</t>
    <phoneticPr fontId="2" type="noConversion"/>
  </si>
  <si>
    <t>팀장비 40,000*8명*11개월,청소용품 5,000*70개,쓰레기봉투(50L*5개) 12,000*15개,문구류 45,300*1회,출장비 100,000*1회,활동비 290,000*140명*11개월
문화활동비 35,000*140명*1회,워크북 5,000*140명*1회,간식비 4,000*140명*2회,유류비 보조 40,000*4회,회의비 12,000*140명*2회,상해보험료 16,500*140명*1회 ,안전조끼 17,000*140명*1회 ,장갑 1,000*140명*2회 ,마스크 3,000*140명*1회 ,혹서기 물품 5,000*140명*1회 ,혹한기 물품 5,000*140명*1회,명절수당 1,300,200*2회,명절퇴직금 108,350*2회,가족수당 퇴직금 60,000*1회,담당자보험부족분 77,600*1회,경력수당 100,000*3개월,가족수당 60,000*12개월</t>
    <phoneticPr fontId="2" type="noConversion"/>
  </si>
  <si>
    <t>회의비 12,000*80명*2회,활동비 290,000*80명*11개월,유류비 보조 40,000*1회,팀장비 40,000*4명*11회,"청소용품 5,000*40개,쓰레기봉투(50L*5개) 12,000*15개,문구류 25,300*1회,문화활동비 30,000*80명*1회,"상해보험료 16,500*80명*1회,안전조끼 17,000*20명*1회,장갑 1,000*80명*2회,마스크 3,000*80명*1회,혹서기 물품 5,000*80명*1회,혹한기 물품 5,000*80명*1회,명절수당 1,300,200*2회,명절퇴직금 108,350*2회,가족수당 퇴직금 60,000*1회,담당자보험부족분 77,600*1회,경력수당 100,000*3개월,가족수당 60,000*12개월,워크북 5,000*80명*1회,간식비 4,000*80명*2회</t>
    <phoneticPr fontId="2" type="noConversion"/>
  </si>
  <si>
    <t>유류비 보조 40,000*4회,"워크북 5,000*190명*1회,간식비 4,500*190명*2회,
문화활동비 30,000*190명*1회,전화요금 80,000*1회,"상해보험료 16,500*190명*1회,안전조끼 17,000*190명*1회,장갑 1,000*190명*2회,마스크 3,000*190명*1회,혹서기 물품 5,000*190명*1회,혹한기 물품 5,000*190명*1회,팀장비 40,000*10명*11회,활동비 290,000*190명*11개월,교육참가비 150,000*1회,회의비 12,000*190명*2회,"PC/모니터 1,300,000*1개,책상세트 600,000*1개,"명절수당 1,300,200*2회,명절퇴직금 108,350*2회,가족수당 퇴직금 60,000*1회
담당자보험부족분 77,600*1회,경력수당 100,000*3개월,가족수당 60,000*12개월,청소용품 5,000*95개,쓰레기봉투(50L*5개) 12,000*30개,재활용품 수거그물망 20,000*16개,문구류 145,300*1회,출장비 100,000*1회</t>
    <phoneticPr fontId="2" type="noConversion"/>
  </si>
  <si>
    <t>활동비 290,000*204명*11개월,팀장수당 40,000*8명*11회,워크북 5,000*204명*1회,간식비 4,000*204명*2회,"명절수당 1,300,200*2회,명절퇴직금 108,350*2회,가족수당 퇴직금 60,000*1회,담당자사회보험료부족분 77,600*1회,경력수당 100,000*3개월,가족수당 60,000*12개월,유류비 보조 40,000*4회,"리플렛 제작 500,000*1회,현수막 제작 16,000*4회,"깃발 및 깃대 13,000*102개*1회기장수수료 250,000*1회,문구류 113,300*1회,PC/모니터 1,300,000*1개,책상세트 600,000*1개,교육참가비 150,000*1회,"상해보험료 16,500*204명*1회,안전조끼 17,000*204명*1회,마스크 3,000*204명*1회,모자 10,000*102명*1회,혹서기 물품 5,000*204명*1회,혹한기 물품 5,000*204명*1회,출장비 108,320*1회,출장교통비 155,300*1회,회의비 12,000*204명*2회,문화활동비 32,000*204명*1회,전화요금 80,000*1회</t>
    <phoneticPr fontId="2" type="noConversion"/>
  </si>
  <si>
    <t>회의비 12,000*170명*2회,팀방비 40,000*12명*11회,활동비 290,000*170명*11개월,문화활동비 33,000*170명*1회,교육참가비 150,000*1회,출장비 100,000*1회,상해보험료 16,500*170명*1회,안전조끼 17,000*170명*1회,장갑 1,000*170명*2회,마스크 3,000*170명*1회,혹서기 물품 5,000*170명*1회,혹한기 물품 5,000*170명*1회,"명절수당 1,300,200*2회,명절퇴직금 108,350*2회,가족수당 퇴직금 60,000*1회,담당자보험부족분 77,600*1회,경력수당 100,000*3개월,가족수당 60,000*12개월,유류비 보조 40,000*1회,"청소용품 5,000*85개
쓰레기봉투(50L*5개) 12,000*20개,문구류 245,300*1회","워크북 5,000*170명*1회,간식비 4,000*170명*2회"</t>
    <phoneticPr fontId="2" type="noConversion"/>
  </si>
  <si>
    <t>활동비 290,000*100명*1개월, 상해보험료 16,500*100명*1회,안전조끼 17,000*50명*1회,장갑 1,000*100명*2회, 마스크 3,000*100명*1회,혹서기 물품 5,000*100명*1회,혹한기 물품 5,000*100명*1회, 회의비 12,000*100명*2회, 워크북 5,000*100명*1회,간식비 4,000*100명*1회, 팀장수당 40,000*8명*11회, 청소용품 5,000*50개,쓰레기봉투(50L*5개) 12,000*15개,문구류 75,300*1회, 문화활동비 27,000*100명*1회, 명절수당 1,300,200*2회,명절퇴직금 108,350*2회,가족수당 퇴직금 60,000*1회,담당자사회보험료부족분 77,600*1회,경력수당 100,000*3개월,가족수당 60,000*12개월, 푸른바다사업단 차년도이월금(보조금-기타예금이자) 11,401, 푸른바다사업단 사업반환금(보조금-예금이자) 11.599</t>
    <phoneticPr fontId="2" type="noConversion"/>
  </si>
  <si>
    <t>급여 634,000×194명×10개월, 혹서기안전물품5,000×194×1,혹한기안전물품5,000×194×1, 연차 31,710×194명×8회, 주휴 126,840×194명×10개월, 참여자 조끼 9,500×194개×1회, 간담회비 13,000×194명×2회, 교육비 5,000×194명×3회, 문화활동비 60,000×194명×1회, 비품구입비(PC 등) 1,800,000×1회, 유류비 40,000×2회, 전화요금 100,000×1회, 건강보험 28,360×194명×10개월, 요양보험 3,670×194명×10개월, 고용보험 3,600×194명×10개월, 산재보험 7,400×194명×10개월, 기본급 장녀금액 200×194×10개월,급여명세서 발송수수료 500,000×2회(반기),기장수수료 50,000×12회,문구류 285,580×1회,청소용품 구입 50,000×2회,노무사 자문료 165,000×4회,현수막 제작비 66,000×1회, 리플렛 제작비 500,000×1회, 명절수당 1,300,200×2회,명절퇴직금 108,350×2회,가족수당퇴직금 60,000×12회,담당자보험부족분 77,600×1회,가족수당 60,000×6개월,경력수당 50,000×3개월, 배상책임보험 4,500×194명×1회, (자부담-기타잡수입) 8,983,010 사회보험환급금, 안전생활전년도이월금(보-이자) 23,037,안전생활전년도이월금(자부담-기타잡수입) 6,513,490 사회보험환급금, 안전생활전년도이월금(보-이자) 30,463</t>
    <phoneticPr fontId="2" type="noConversion"/>
  </si>
  <si>
    <t xml:space="preserve">안전물품 5,000×68명×2회, 보건증 3,000×68명×1회,잠복결핵 50,000×50명×1회,, 인건비 634,000×68명×10개월, 연차 31,710×68명×8회, 주휴 126,840×68명×10개월, 사업평가회 15,000×68명×1회, 교육비 5,000×68명×3회,워크북제작5,000×68명×1회, 문화활동비 30,000×68명×1회, 전화요금 100,000×1회, 건강보험 28,360×68명×10개월, 요양보험 3,670×68명×10개월, 고용보험 3,600×68명×10개월, 산재보험 7,400×68명×10개월, 기본급 잔여금액 200×68명×10개월,문구류구입 9,460×1회, 명절수당 1,300,200×2회,명절퇴직금 108,350×2회,사회보험부족분 77,600×1회,가족수당 60,000×6개월,가족수당퇴직금 60,000×12월/12월, 배상책임보험료 4,500×68명×1회, 지역아동 이자 11,304(보) , 지역아동 전년도이월금 13,696원(보-이자) </t>
    <phoneticPr fontId="2" type="noConversion"/>
  </si>
  <si>
    <t>지킴이사업 수입금 28,000,000*12개월,지킴이이자 1,970,지킴이사업 전년도 이월금 26,596,230+3,000,000,지킴이잡수입 15,000원</t>
    <phoneticPr fontId="2" type="noConversion"/>
  </si>
  <si>
    <t>급여 634,000*60명*10개월, 모기기피제 3,000*60명, 활동용품(경광봉) 구입비 12,000*30개 =360,000, 주휴 126,840*60명*10개월, 연차   31,710*60명*8회, 안전조끼 구입비 15,000*70개 , 사업평가회비 15,000*60명*1회, 교육비 5,000*60명*4회 = 1.200,000, 워크북 제작비 5,000*60*1회=300,000, 문화활동비 15,000원*60명*1회 , 건강보험료 28,360*60명*10개월, 요양보험료   3,670*60명*10개월, 고용보험료   5,040*60명*10개월, 산재보험료   7,400*60명*10개월, 급여잔액 200*60명*10개월 = 120,000, 문자수수료 50,000*2분기 = 100,000, 문구류 588,500, 경력수당 50,000*3개월 = 150,000, 가족수당 60,000*6개월 =360,000 , 가족수당퇴직금 60,000*12개월/12월=60,000, 담당자보험부족분 77,600*1회, 명절수당 1,300,200*2회 =2,600,400, 명절퇴직금 108,350*2회 =216,700, 참여자배상책임보험료 4,500*60명*1회, 마을지킴이차년도이월금(보-이자) 13,997, 마을지킴이이자(보-이자) 9,003</t>
  </si>
  <si>
    <t>담당자퇴직적립 2,167,000*24명,담당자인건비 2,167,000*24명*12월,담당자고용부담금 2,831,000*24명</t>
    <phoneticPr fontId="2" type="noConversion"/>
  </si>
  <si>
    <t>보수교육비 28,000*8명+(자)28,000*24명
직원평가및워크숍 (수)2,000,000*1회
내.외부교육비 528,868*1회
신원보증보험가입 25,000*8명
(자)직원 해외연수비 500,000*2회
(자)야근식대비 10,000*24명*5회
(자)직원회식비 300,000*1회+(후)500,000*1회</t>
    <phoneticPr fontId="2" type="noConversion"/>
  </si>
  <si>
    <t>어울림국고 389,820,000*50%,싱싱가게국고 53,400,000*50%,공공시설국고 ,471,800,000*50%,자원순환국고 640,300,000*50%,%.마을탐방국고 169,280,000*50%,안전생활국고 1,642,016,000*50%,국고보조금 135,424,000*50%,방아깨비국고 26,700,000*50%,푸른바다국고 337,000,000*50%,소방안전국고보조금 84,640,000*50%,담당자국고보조금 744,048,000*50%,ESG국고 296,240,000*50%,생활지원국고110,032,000*50%,ESG환경도슨트국고보조금 507,840,000*50%,주차장국고 66,750,000*50%,금비국고 2,670,000*35명*50%, 보육교사국고보조금 1,083,392,040*50% ,선도모델국고보조금 17,000,000,폐의약품수거국고 168,500,000*50%,스쿨존지킴이국고687,480,000*50%,요리조리국고보조금 2,670,000*80명*50%,0℃카페사업단국고 80,100,000*50%,횡단보도관리국고 687,480,000*50%,지역아동국고 575,552,000*50%,행정지원국고보조금 414,736,000*50%,스쿨존도우미국고 700,960,000*50%,마을지기국고보조금 169,280,000*50%,동네환경클린국고 303,300,000*50%,돌봄국고보조금 152,352,000*50%,맑은누리국고 269,600,000*50%,지역공원클린국고 572,900,000*50%,,마을지킴이국고보조금 507,840,000*50%,치안지킴이국고보조금338,560,000*50%,인센티브국고 15,000,000,안전관리국고보조금 118,496,000*50%</t>
    <phoneticPr fontId="2" type="noConversion"/>
  </si>
  <si>
    <t>금비시도 2,670,000*35명*25%,횡단보도관리시도 687,480,000*25%,스쿨존도우미시도 700,960,000*25%,기관시도(운영비)48,846,000.싱싱가게시도 53,400,000*25%,푸른바다시도 337,000,000*25%,기관운영시도보조금(인건비) 327,437,000,마을지기시도보조금 169,280,000*25%,방아깨비시도 26,700,000*25%,기관운영시도보조금(시간외) 20,160,000,보육교사시도보조금1,083,392,040*25%,담당자시도보조금 744,048,000*25%,생활지원시도110,032,000*25%,기관운영시도보조금(복지포인트) 1,200,000,카페사업단시도보조금 2,670,000*30명*25%,폐의약품수거시도 168,500,000*25%,행정지원시도보조금 414,736,000*25%,안전관리시도보조금118,496,000*25%,주차장시도 66,750,000*25%,지역공원클린시도 572,900,000*25%,동네환경클린시도 303,300,000*25%,스쿨존지킴이시도 687,480,000*25%,어울림시도  389,820,000*25%,공공시설봉사시도 471,800,000*25%,맑은누리시도보조금 269,600,000*25%,소방안전시도보조금 84,640,000*25%,자원순환시도 640,300,000*25%,지역아동시도 575,552,000*25%,돌봄시도보조금 152,352,000*25%,ESG환경도슨트시도보조금 507,840,000*25%,요리조리시도보조금 2,670,000*80명*25%,안전생활시도 1,642,016,000*25%,,마을지킴이시도보조금 507,840,000*25%,치안지킴이시도 338,560,000*25%,마을탐방시도 169,280,000*25%,기관운영시도보조금(관리자) 600,000</t>
    <phoneticPr fontId="2" type="noConversion"/>
  </si>
  <si>
    <t>주차장시군구 66,750,000*25%,요리조리사업단보조금 2,670,000*80명*25%,ESG환경도슨트시군구보조금 507,840,000*25%,방아깨비시군구 26,700,000*25%,싱싱가게시군구 53,400,000*25%,맑은누리시군구 269,600,000*25%,자원순환시군구 640,300,000*25%,푸른바다시군구 337,000,000*25%,마을탐방시군구 169,280,000*25%,스쿨존도우미시군구 700,960,000*25%,카페사업단시군구보조금 2,670,000*30명*25%,횡단보도시군구보조금 687,480,000*25%,마을지킴이시군구보조금 507,840,000*25%,소방안전시군구보조금 84,640,000*25%,동네환경클린시군구 303,300,000*25%,어울림시군구  389,820,000*25%,돌봄시군구보조금 152,352,*25%,지역아동시군구 575,552,000*25%,공공시설봉사시군구 471,800,000*25%,치안지킴이시군구 338,560,000*25%,마을지기시도보조금 69,280,000*25%,기관운영시군구보조금(운영비) 8,620,000,안전관리시군구보조금 118,496,*25%,스쿨존지킴이시군구 687,480,000*25%,금비시군구 2,670,000*35명*25%,지역공원클린시군구 572,900,000*25%,안전생활시군구 1,642,016,000*25%,보육교사시군구보조금 1,083,392,040*25%,담당자시군구보조금 744,048,000*25%,생활지원시군구 643,264,000*25%,기관운영시군구보조금(인건비) 57,783,000,보금자리사업단시도보조금 35,000,0000*100%,폐의약품수거시군구 168,500,000*25%,행정지원시군구보조금 414,736,000,*25%</t>
    <phoneticPr fontId="2" type="noConversion"/>
  </si>
  <si>
    <t>방아깨비전년도이월금(보-이자) 971,방아깨비전년도이월금(수) 2,587,730+44,947,000,공공시설전년도이월금(보-이자) 16,051,마을지킴이전년도이월금(보-이자) 9,003,공익증전년도이월금 (보-이자) 2,163,소방안전사업전년도이월금(보조금-예금이자) 1,403,보금자리전년도이월금(보-이자) 788,보행정보이월금 2,361,우체국 전년도이월금 (보-이자) 2,060,기관(보)이자 15,129 복지포인트 20,000 시간외 1,142,870,전년도이월금(보-이자) 990,싱싱가게전년도이월금(수입금) 1,524,000+10,895,000,카페전년도이월금(보-이자) 4,415,카페전년도이월금(수) 2,150,000+32,600,000,푸른바다 전년도이월금(보조금-예금이자) 11,599,보육교사사업전년도이월금(보조금-예금이자) 15,000,ESG환경도슨트전년도이월금(보-이자)  9,003,스쿨존지킴이전년도이월금(보-이자) 12,592,어울림전년도이월금(보-이자)  15,648,어울림전년도이월금(보) 113,390,907,어울림전년도이월금(수) 852,000+25,000,000,주차장전년도이월금(보-이자)  1,913,주차장전년도이월금(수입금) 2,170,000+43,900,000,서포터즈이월금 3,782,옛이야기(신중년)이월금 13,안전생활전년도이월금(보-이자) 23,037,안전생활전년도이월금(자부담-기타잡수입) 6,513,490 사회보험환급금",마을탐방전년도이월금(보-이자) 3,302,생활지원전년도이월금(보-이자) 2,163
횡단보도관리전년도이월금(보-이자) 18,652,지역공원클린전년도이월금(보-이자) 14,296,치안지킴이사업전년도이월금(보-이자) 6,531,기관운영(자)전년도이월금 158,190,마을지기전년도이월금 4,346원(보조금-이자) 4,436,국민(후)전년도이월 1,000,000,스쿨존도우미전년도이월금(보-이자) 15,209,금비전년도이월금(보-이자) 4,346,금비전년도이월금(수입금) 1,083,600+5,025,000,자원순환전년도이월금(보-이자) 15,840,기관(인센)이월금 36,요리조리전년도이월금(보조금-기타예금이자) 6,498,요리조리전년도이월금(사회보험환급금) 190,950,요리조리전년도이월금(수입금) 2,480,000+49,000,000,맑은누리전년도이월금(보-이자) 6,231,담당자전년도이월금(잡수입) 1,178,434,담당자전년도이월금(보-이자) 13,703,담당자전년도이월금(보) 4,112,756</t>
    <phoneticPr fontId="2" type="noConversion"/>
  </si>
  <si>
    <t>싱싱(수)이자수입 3,200,보육교사사업기타예금이자수입(보조금) 20,000,치안지킴이사업이자(보-이자) 10,469,국민(후)이자수입 1,000,방아깨비 이자수입(보) 1,029
금비이자(보) 5,654,기관(보)이자수입 16,000,방아깨비 이자수입(수) 6,000,싱싱(보)이자수입 1,510,금비이자(수) 5,000,소방안전사업기타예금이자수입(보조금) 1,597,마을탐방이자(보) 6,698,폐의약품수거이자(보) 10,000,돌봄이자(보) 2,000,스쿨존도우미이자(보) 14,791,법인(자)이자수입 1,775,카페이자수입(보) 4,585,맑은누리이자(보) 8,769,안전생활전년도이월금(보-이자) 30,463,안전관리이자(보) 2,000,스쿨존지킴이이자(보) 17,408,기관(자)이자수입 1,000,기관(인센)이자수입 1,000,요리조리이자(보) 4,606,카페이자수입(수) 2,000,공공시설이자(보) 18,949,횡단보도관리이자(보) 18,348,보금자리(보-이자) 1,212,자원순환이자(보) 19,160,지역공원클린이자(보) 15,704,마을지킴이이자(보-이자)  13,997,담당자이자수입 15,107,동네환경클린이자(보) 10,000,생활지원이자(보)1,837,ESG환경도슨트이자(보-이자) 13,997,어울림이자(보-이자) 7,445,어울림이자(수-이자) 8,000,주차장이자(보) 1,787,푸른바다사업단 기타예금이자수입(보조금) 11,401,지역아동 이자 11,304원(보),마을지기이자 3,654원(보조금) 3,654,행정지원이자(보) 5,000,주차장이자(수) 13,000,예금이자수입(수입금) 5,000</t>
    <phoneticPr fontId="2" type="noConversion"/>
  </si>
  <si>
    <t>치안지킴이 차년도이월금(보-이자) 10,469,마을탐방이자(보) 6,698,행정지원이자(보) 5,000원,지킴이사업단 차년도이월금 3,360,000,공공시설봉사차년도이월금(보-이자)18,949,맑은누리차년도이월금(보-이자) 8,769,푸른바다사업단 차년도이월금(보조금-기타예금이자) 11,401,마을지킴이차년도이월금(보-이자) 13,997,소방안전차년도이월금(보-이자) 1,597,보육교사이자(보) 20,000원,생활지원이자(보) 1,837,카페차년도이월금(보-이자) 4,585,카페예비비(수) 2,400,000,지역공원클린차년도이월금(보-이자) 15,704,폐의약품수거차년도이월금(보-이자) 10,000,돌봄지원이자(보) 2,000원,스쿨존도우미차년도이월금(보-이자) 14,791,스쿨존지킴이차년도이월금(보-이자) 17,408,기관(보)차년도이월금(보-이자) 16,000,기관(보)차년도이월금(잡수입) 500,000,국민(후)차년도이월금 1,500,000,방아깨비차년도이월금(보-이자) 1,029,방아깨비차년도이월금(수) 2,300,400,방아깨비차년도이월금(수-이자) 5,293,금비차년도이월금(보-이자) 5,654,금비예비비(수) 1,132,800,기관(인센)차년도이월 1,000,횡단보도관리차년도이월금(보-이자) 18,348,마을지기이자 3,654원(보조금) 3,654,동네환경클린차년도이월금(보-이자) 10,000,안전관리이자(보) 2,000원,어울림차년도이월금(보-이자) 7,445,어울림차년도이월금(보),어울림차년도이월금(수) 900,000,자원순환차년도이월금(보-이자) 19,160,안전생활전년도이월금(보-이자) 30,463,(자부담-기타잡수입) 8,983,010 사회보험환급금,기관(자)차년도이월금 1,200,000,주차장차년도이월금(보-이자) 1,787,주차장예비비(수) 2,400,000,요리조리차년도이월금(보-이자) 4,606,요리조리차년도이월금(참여자보험금환급금) 190,946,요리조리예비비(수) 2,757,000,싱싱가게차년도이월금(보-이자) 1,510,싱싱가게예비비(수) 2,003,400,담당자차년도이월금(이자) 15,107,담당자차년도이월금(잡) 1,500,000,ESG환경도슨트차년도이월금(보-이자) 13,997</t>
    <phoneticPr fontId="2" type="noConversion"/>
  </si>
  <si>
    <t>요리조리반환금(보조금-기타예금이자) 6,498,요리조리반환금(자부담) 190,950,지역공원클린반환금(보-이자) 14,296,보육교사전년도이월금(보-이자) 15,000,금비반환금(보-이자) 4,346,스쿨존지킴이반환금(보-이자) 12,592
카페반환금(보-이자) 4,415,푸른바다사업단 사업반환금(보조금-예금이자) 11.599,보행정보반환금 2,361,주차장반환금(보-이자) 1,913,지역아동 전년도이월금 13,696원(보-이자),마을지기전년도이월금 4,346원(보-이자) 4,346,
기관(보)이자 15,065, 복지포인트 20,000, 시간외 1,142,870,기관(인센)반환금 97,어울림반환금(보-이자)  15,648,어울림반환금(보) 113,390,90,싱싱가게비반환금(보-이자) 990,공공시설봉사반환금(보-이자) 16,051,자원순환반환금(보-이자) 15,840,횡단보도관리반환금(보-이자) 16,652,안전생활전년도이월금(보-이자) 23,037,안전생활전년도이월금(자부담-기타잡수입) 6,513,490,
담당자반환금(보) 4,112,756,담당자반환금(보-이자) 13,703,담당자반환금(잡수입) 1,178,434,서포터즈반환금 3,782,스쿨존도우미반환금(보-이자) 15,209
소방안전사업반환금(보-이자) 1,403,보금자리반환금(이자) 788,방아깨비반환금(보-이자) 971,맑은누리반환금(보-이자) 6,231,마을지킴이이자(보-이자) 9,003,치안지킴이반환금(보-이자) 6,531,마을탐방전년도이월금(보-이자) 3,302 ,옛이야기반환금 13,ESG환경도슨트이자(보-이자) 9,003</t>
    <phoneticPr fontId="2" type="noConversion"/>
  </si>
  <si>
    <t>복지시설사업비</t>
  </si>
  <si>
    <t>복지시설사업비</t>
    <phoneticPr fontId="2" type="noConversion"/>
  </si>
  <si>
    <t>활동비 290,000*170명*11개월,전화요금 80,000*1회,팀장수당 40,000*10명*11회,출장비 100,000*1회,교육참가비 150,000*1회,유류비 보조 40,000*1회,상해보험료 16,500*170명*1회,안전조끼 17,000*170명*1회,마스크 3,000*170명*1회,모자 10,000*85명*1회,혹서기 물품 5,000*170명*1회,혹한기 물품 5,000*170명*1회,문화활동비 28,000*170명*1회,명절수당 1,300,200*2회,명절퇴직금 108,350*2회,가족수당 퇴직금 60,000*1회,담당자사회보험료부족분 77,600*1,
경력수당 100,000*3개월,가족수당 60,000*12개월,워크북 5,000*170명*1회,간식비 4,000*170명*2회,리플렛 제작 500,000*1회,현수막 제작 16,000*4회,깃발 및 깃대 13,000*85개*1회,기장수수료 250,000*1회,문구류 131,300*1회,회의비 12,000*170명*2회</t>
    <phoneticPr fontId="2" type="noConversion"/>
  </si>
  <si>
    <t>요양보험료   3,670*76명*10회,배상책임보험료 4,500*76명*1회,고용보험료   3,600*76명*10회,혹한기안전물품 5,000*76명,혹서기안전물품 5,000*76명,주휴 126,840*76명*10개월,사업평가회 20,000*76명*1회,전화요금 100,000*1회,급여 634,000*76명*10개월,교육비5,000*76명*5회 / 워크북제작비 5,000*76명*1회,문화활동비 40,000*76명*1회,기본급 잔여금액 200×76명×10개월,보건증 발급비 3,000×76명×1회
문구류 구입비 296,420×1회,기장수수료 50,000×12회,문자수수료 50,000×2회,유류비 40,000*4회,산재보험료   7,400*76명*10회,연차   31,710*76명*8회,건강보험료 28,360*76명*10회,명절수당 1,300,200×2회,명절퇴직금 108,350×2회,담당자보험부족분 77,600×1회,가족수당 60,000×6개월,경력수당 50,000×3회,가족수당퇴직금 60,000×12월/12월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</si>
</sst>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&quot;각&quot;&quot;₩&quot;#,##0_);[Red]\(&quot;₩&quot;#,##0\)&quot;원&quot;"/>
    <numFmt numFmtId="178" formatCode="[DBNum4]&quot;(&quot;[$-412]General&quot;원&quot;&quot;)으로 한다.&quot;"/>
  </numFmts>
  <fonts count="2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굴림"/>
      <family val="3"/>
      <charset val="129"/>
    </font>
    <font>
      <b/>
      <sz val="36"/>
      <color indexed="8"/>
      <name val="굴림"/>
      <family val="3"/>
      <charset val="129"/>
    </font>
    <font>
      <sz val="12"/>
      <name val="굴림"/>
      <family val="3"/>
      <charset val="129"/>
    </font>
    <font>
      <sz val="18"/>
      <color theme="1"/>
      <name val="굴림"/>
      <family val="3"/>
      <charset val="129"/>
    </font>
    <font>
      <sz val="8"/>
      <name val="맑은 고딕"/>
      <family val="3"/>
      <charset val="129"/>
    </font>
    <font>
      <sz val="18"/>
      <name val="굴림"/>
      <family val="3"/>
      <charset val="129"/>
    </font>
    <font>
      <sz val="8"/>
      <name val="돋움"/>
      <family val="3"/>
      <charset val="129"/>
    </font>
    <font>
      <b/>
      <sz val="18"/>
      <name val="굴림"/>
      <family val="3"/>
      <charset val="129"/>
    </font>
    <font>
      <b/>
      <sz val="25"/>
      <name val="굴림"/>
      <family val="3"/>
      <charset val="129"/>
    </font>
    <font>
      <b/>
      <sz val="25"/>
      <name val="MS Gothic"/>
      <family val="3"/>
      <charset val="128"/>
    </font>
    <font>
      <sz val="10"/>
      <name val="굴림"/>
      <family val="3"/>
      <charset val="129"/>
    </font>
    <font>
      <sz val="16"/>
      <name val="굴림"/>
      <family val="3"/>
      <charset val="129"/>
    </font>
    <font>
      <sz val="18"/>
      <color rgb="FF000000"/>
      <name val="굴림"/>
      <family val="3"/>
      <charset val="129"/>
    </font>
    <font>
      <sz val="18"/>
      <color rgb="FF000000"/>
      <name val="굴림체"/>
      <family val="3"/>
      <charset val="129"/>
    </font>
    <font>
      <sz val="11"/>
      <color rgb="FF000000"/>
      <name val="맑은 고딕"/>
      <family val="3"/>
      <charset val="129"/>
    </font>
    <font>
      <b/>
      <sz val="25"/>
      <color rgb="FF000000"/>
      <name val="굴림체"/>
      <family val="3"/>
      <charset val="129"/>
    </font>
    <font>
      <sz val="11"/>
      <color rgb="FF000000"/>
      <name val="굴림체"/>
      <family val="3"/>
      <charset val="129"/>
    </font>
    <font>
      <b/>
      <sz val="18"/>
      <color rgb="FF000000"/>
      <name val="굴림체"/>
      <family val="3"/>
      <charset val="129"/>
    </font>
    <font>
      <b/>
      <sz val="11"/>
      <color rgb="FF000000"/>
      <name val="굴림체"/>
      <family val="3"/>
      <charset val="129"/>
    </font>
    <font>
      <sz val="18"/>
      <name val="굴림체"/>
      <family val="3"/>
      <charset val="129"/>
    </font>
    <font>
      <sz val="14"/>
      <color rgb="FF000000"/>
      <name val="굴림체"/>
      <family val="3"/>
      <charset val="129"/>
    </font>
    <font>
      <b/>
      <sz val="18"/>
      <color rgb="FF000000"/>
      <name val="굴림"/>
      <family val="3"/>
      <charset val="129"/>
    </font>
    <font>
      <sz val="14"/>
      <color rgb="FF286892"/>
      <name val="굴림체"/>
      <family val="3"/>
      <charset val="129"/>
    </font>
    <font>
      <sz val="14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medium">
        <color indexed="64"/>
      </right>
      <top/>
      <bottom style="double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/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41" fontId="18" fillId="0" borderId="0">
      <alignment vertical="center"/>
    </xf>
  </cellStyleXfs>
  <cellXfs count="179">
    <xf numFmtId="0" fontId="0" fillId="0" borderId="0" xfId="0">
      <alignment vertical="center"/>
    </xf>
    <xf numFmtId="0" fontId="3" fillId="0" borderId="0" xfId="3"/>
    <xf numFmtId="41" fontId="0" fillId="0" borderId="0" xfId="4" applyFont="1"/>
    <xf numFmtId="0" fontId="3" fillId="0" borderId="0" xfId="3" applyAlignment="1">
      <alignment horizontal="left"/>
    </xf>
    <xf numFmtId="0" fontId="9" fillId="0" borderId="25" xfId="3" applyFont="1" applyBorder="1" applyAlignment="1">
      <alignment vertical="center"/>
    </xf>
    <xf numFmtId="0" fontId="9" fillId="0" borderId="26" xfId="3" applyFont="1" applyBorder="1" applyAlignment="1">
      <alignment vertical="center"/>
    </xf>
    <xf numFmtId="41" fontId="3" fillId="0" borderId="0" xfId="1" applyFont="1" applyAlignment="1"/>
    <xf numFmtId="41" fontId="3" fillId="0" borderId="0" xfId="3" applyNumberFormat="1"/>
    <xf numFmtId="41" fontId="14" fillId="0" borderId="0" xfId="4" applyFont="1" applyFill="1" applyAlignment="1">
      <alignment horizontal="center" vertical="center"/>
    </xf>
    <xf numFmtId="41" fontId="9" fillId="0" borderId="0" xfId="4" applyFont="1" applyFill="1" applyAlignment="1">
      <alignment horizontal="center" vertical="center"/>
    </xf>
    <xf numFmtId="41" fontId="15" fillId="0" borderId="0" xfId="4" applyFont="1" applyFill="1" applyAlignment="1">
      <alignment horizontal="right" vertical="center"/>
    </xf>
    <xf numFmtId="49" fontId="16" fillId="0" borderId="38" xfId="4" applyNumberFormat="1" applyFont="1" applyFill="1" applyBorder="1" applyAlignment="1">
      <alignment horizontal="center" vertical="center" wrapText="1"/>
    </xf>
    <xf numFmtId="49" fontId="16" fillId="0" borderId="39" xfId="4" applyNumberFormat="1" applyFont="1" applyFill="1" applyBorder="1" applyAlignment="1">
      <alignment horizontal="center" vertical="center" wrapText="1"/>
    </xf>
    <xf numFmtId="41" fontId="16" fillId="0" borderId="39" xfId="4" applyFont="1" applyFill="1" applyBorder="1" applyAlignment="1">
      <alignment horizontal="center" vertical="center"/>
    </xf>
    <xf numFmtId="41" fontId="9" fillId="0" borderId="39" xfId="4" applyFont="1" applyFill="1" applyBorder="1" applyAlignment="1">
      <alignment vertical="center" wrapText="1"/>
    </xf>
    <xf numFmtId="41" fontId="16" fillId="0" borderId="39" xfId="4" applyFont="1" applyFill="1" applyBorder="1" applyAlignment="1">
      <alignment vertical="center" wrapText="1"/>
    </xf>
    <xf numFmtId="41" fontId="16" fillId="0" borderId="40" xfId="4" applyFont="1" applyFill="1" applyBorder="1" applyAlignment="1">
      <alignment vertical="center" wrapText="1"/>
    </xf>
    <xf numFmtId="41" fontId="16" fillId="0" borderId="41" xfId="4" applyFont="1" applyFill="1" applyBorder="1" applyAlignment="1">
      <alignment vertical="center" wrapText="1"/>
    </xf>
    <xf numFmtId="49" fontId="9" fillId="0" borderId="8" xfId="4" applyNumberFormat="1" applyFont="1" applyFill="1" applyBorder="1" applyAlignment="1">
      <alignment horizontal="center" vertical="center"/>
    </xf>
    <xf numFmtId="41" fontId="9" fillId="0" borderId="8" xfId="4" applyFont="1" applyFill="1" applyBorder="1" applyAlignment="1">
      <alignment horizontal="center" vertical="center"/>
    </xf>
    <xf numFmtId="41" fontId="9" fillId="0" borderId="8" xfId="4" applyFont="1" applyFill="1" applyBorder="1" applyAlignment="1">
      <alignment vertical="center" wrapText="1"/>
    </xf>
    <xf numFmtId="41" fontId="9" fillId="0" borderId="43" xfId="4" applyFont="1" applyFill="1" applyBorder="1" applyAlignment="1">
      <alignment vertical="center" wrapText="1"/>
    </xf>
    <xf numFmtId="41" fontId="16" fillId="0" borderId="43" xfId="4" applyFont="1" applyFill="1" applyBorder="1" applyAlignment="1">
      <alignment vertical="center" wrapText="1"/>
    </xf>
    <xf numFmtId="41" fontId="16" fillId="0" borderId="8" xfId="4" applyFont="1" applyFill="1" applyBorder="1" applyAlignment="1">
      <alignment vertical="center" wrapText="1"/>
    </xf>
    <xf numFmtId="49" fontId="9" fillId="0" borderId="8" xfId="4" applyNumberFormat="1" applyFont="1" applyFill="1" applyBorder="1" applyAlignment="1">
      <alignment horizontal="center" vertical="center" wrapText="1"/>
    </xf>
    <xf numFmtId="41" fontId="9" fillId="0" borderId="29" xfId="4" applyFont="1" applyFill="1" applyBorder="1" applyAlignment="1">
      <alignment vertical="center"/>
    </xf>
    <xf numFmtId="41" fontId="9" fillId="0" borderId="39" xfId="4" quotePrefix="1" applyFont="1" applyFill="1" applyBorder="1" applyAlignment="1">
      <alignment horizontal="center" vertical="center"/>
    </xf>
    <xf numFmtId="41" fontId="9" fillId="0" borderId="8" xfId="4" quotePrefix="1" applyFont="1" applyFill="1" applyBorder="1" applyAlignment="1">
      <alignment horizontal="center" vertical="center"/>
    </xf>
    <xf numFmtId="41" fontId="9" fillId="0" borderId="45" xfId="4" applyFont="1" applyFill="1" applyBorder="1" applyAlignment="1">
      <alignment horizontal="center" vertical="center"/>
    </xf>
    <xf numFmtId="41" fontId="16" fillId="0" borderId="39" xfId="4" applyFont="1" applyFill="1" applyBorder="1" applyAlignment="1">
      <alignment horizontal="center" vertical="center" wrapText="1"/>
    </xf>
    <xf numFmtId="0" fontId="9" fillId="0" borderId="25" xfId="3" applyFont="1" applyBorder="1" applyAlignment="1">
      <alignment horizontal="center" vertical="center"/>
    </xf>
    <xf numFmtId="41" fontId="9" fillId="0" borderId="26" xfId="3" applyNumberFormat="1" applyFont="1" applyBorder="1" applyAlignment="1">
      <alignment horizontal="center" vertical="center"/>
    </xf>
    <xf numFmtId="0" fontId="9" fillId="0" borderId="26" xfId="3" applyFont="1" applyBorder="1" applyAlignment="1">
      <alignment horizontal="center" vertical="center"/>
    </xf>
    <xf numFmtId="0" fontId="9" fillId="0" borderId="0" xfId="3" applyFont="1" applyAlignment="1">
      <alignment horizontal="center" vertical="center"/>
    </xf>
    <xf numFmtId="0" fontId="9" fillId="0" borderId="0" xfId="3" applyFont="1" applyAlignment="1">
      <alignment vertical="center"/>
    </xf>
    <xf numFmtId="41" fontId="9" fillId="0" borderId="0" xfId="3" applyNumberFormat="1" applyFont="1" applyAlignment="1">
      <alignment vertical="center"/>
    </xf>
    <xf numFmtId="41" fontId="9" fillId="0" borderId="0" xfId="3" applyNumberFormat="1" applyFont="1" applyAlignment="1">
      <alignment horizontal="center" vertical="center"/>
    </xf>
    <xf numFmtId="0" fontId="4" fillId="0" borderId="0" xfId="3" applyFont="1" applyAlignment="1">
      <alignment horizontal="center" vertical="center"/>
    </xf>
    <xf numFmtId="41" fontId="0" fillId="0" borderId="0" xfId="4" applyFont="1" applyAlignment="1"/>
    <xf numFmtId="0" fontId="11" fillId="0" borderId="25" xfId="3" applyFont="1" applyBorder="1" applyAlignment="1">
      <alignment vertical="center"/>
    </xf>
    <xf numFmtId="0" fontId="11" fillId="0" borderId="0" xfId="3" applyFont="1" applyAlignment="1">
      <alignment vertical="center"/>
    </xf>
    <xf numFmtId="0" fontId="11" fillId="0" borderId="26" xfId="3" applyFont="1" applyBorder="1" applyAlignment="1">
      <alignment vertical="center"/>
    </xf>
    <xf numFmtId="177" fontId="16" fillId="0" borderId="0" xfId="3" applyNumberFormat="1" applyFont="1" applyAlignment="1">
      <alignment vertical="center" shrinkToFit="1"/>
    </xf>
    <xf numFmtId="0" fontId="20" fillId="0" borderId="0" xfId="10" applyFont="1" applyAlignment="1">
      <alignment vertical="center" shrinkToFit="1"/>
    </xf>
    <xf numFmtId="0" fontId="17" fillId="0" borderId="0" xfId="10" applyFont="1" applyAlignment="1">
      <alignment horizontal="center" vertical="center" shrinkToFit="1"/>
    </xf>
    <xf numFmtId="0" fontId="17" fillId="0" borderId="0" xfId="10" applyFont="1" applyAlignment="1">
      <alignment horizontal="right" vertical="center" shrinkToFit="1"/>
    </xf>
    <xf numFmtId="0" fontId="23" fillId="0" borderId="11" xfId="0" applyFont="1" applyBorder="1" applyAlignment="1">
      <alignment horizontal="center" vertical="center" wrapText="1"/>
    </xf>
    <xf numFmtId="0" fontId="17" fillId="0" borderId="38" xfId="10" applyFont="1" applyBorder="1" applyAlignment="1">
      <alignment horizontal="center" vertical="center" shrinkToFit="1"/>
    </xf>
    <xf numFmtId="0" fontId="17" fillId="0" borderId="39" xfId="10" applyFont="1" applyBorder="1" applyAlignment="1">
      <alignment horizontal="center" vertical="center" shrinkToFit="1"/>
    </xf>
    <xf numFmtId="49" fontId="17" fillId="0" borderId="39" xfId="10" applyNumberFormat="1" applyFont="1" applyBorder="1" applyAlignment="1">
      <alignment horizontal="left" vertical="center" wrapText="1"/>
    </xf>
    <xf numFmtId="176" fontId="17" fillId="0" borderId="1" xfId="8" applyNumberFormat="1" applyFont="1" applyBorder="1" applyAlignment="1">
      <alignment horizontal="right" vertical="center" wrapText="1"/>
    </xf>
    <xf numFmtId="176" fontId="17" fillId="0" borderId="1" xfId="0" applyNumberFormat="1" applyFont="1" applyBorder="1" applyAlignment="1">
      <alignment horizontal="right" vertical="center" wrapText="1"/>
    </xf>
    <xf numFmtId="41" fontId="17" fillId="0" borderId="39" xfId="12" applyFont="1" applyBorder="1" applyAlignment="1">
      <alignment horizontal="right" vertical="center" shrinkToFit="1"/>
    </xf>
    <xf numFmtId="0" fontId="24" fillId="0" borderId="41" xfId="10" applyFont="1" applyBorder="1" applyAlignment="1">
      <alignment horizontal="left" vertical="center" wrapText="1"/>
    </xf>
    <xf numFmtId="0" fontId="17" fillId="0" borderId="42" xfId="10" applyFont="1" applyBorder="1" applyAlignment="1">
      <alignment horizontal="center" vertical="center" shrinkToFit="1"/>
    </xf>
    <xf numFmtId="0" fontId="17" fillId="0" borderId="8" xfId="10" applyFont="1" applyBorder="1" applyAlignment="1">
      <alignment horizontal="center" vertical="center" shrinkToFit="1"/>
    </xf>
    <xf numFmtId="49" fontId="17" fillId="0" borderId="8" xfId="10" applyNumberFormat="1" applyFont="1" applyBorder="1" applyAlignment="1">
      <alignment horizontal="left" vertical="center" wrapText="1"/>
    </xf>
    <xf numFmtId="176" fontId="17" fillId="0" borderId="3" xfId="8" applyNumberFormat="1" applyFont="1" applyBorder="1" applyAlignment="1">
      <alignment horizontal="right" vertical="center" wrapText="1"/>
    </xf>
    <xf numFmtId="176" fontId="17" fillId="0" borderId="3" xfId="0" applyNumberFormat="1" applyFont="1" applyBorder="1" applyAlignment="1">
      <alignment horizontal="right" vertical="center" wrapText="1"/>
    </xf>
    <xf numFmtId="0" fontId="24" fillId="0" borderId="29" xfId="10" applyFont="1" applyBorder="1" applyAlignment="1">
      <alignment horizontal="left" vertical="center" wrapText="1"/>
    </xf>
    <xf numFmtId="3" fontId="16" fillId="0" borderId="3" xfId="0" applyNumberFormat="1" applyFont="1" applyBorder="1" applyAlignment="1">
      <alignment horizontal="right" vertical="center" wrapText="1"/>
    </xf>
    <xf numFmtId="49" fontId="24" fillId="0" borderId="29" xfId="10" applyNumberFormat="1" applyFont="1" applyBorder="1" applyAlignment="1">
      <alignment horizontal="left" vertical="center" wrapText="1"/>
    </xf>
    <xf numFmtId="0" fontId="16" fillId="0" borderId="3" xfId="0" applyFont="1" applyBorder="1" applyAlignment="1">
      <alignment horizontal="right" vertical="center" wrapText="1"/>
    </xf>
    <xf numFmtId="0" fontId="22" fillId="0" borderId="0" xfId="10" applyFont="1" applyAlignment="1">
      <alignment vertical="center" shrinkToFit="1"/>
    </xf>
    <xf numFmtId="0" fontId="21" fillId="0" borderId="44" xfId="10" applyFont="1" applyBorder="1" applyAlignment="1">
      <alignment horizontal="center" vertical="center" shrinkToFit="1"/>
    </xf>
    <xf numFmtId="0" fontId="21" fillId="0" borderId="45" xfId="10" applyFont="1" applyBorder="1" applyAlignment="1">
      <alignment horizontal="center" vertical="center" shrinkToFit="1"/>
    </xf>
    <xf numFmtId="176" fontId="25" fillId="0" borderId="45" xfId="10" applyNumberFormat="1" applyFont="1" applyBorder="1" applyAlignment="1">
      <alignment horizontal="right" vertical="center" wrapText="1"/>
    </xf>
    <xf numFmtId="176" fontId="25" fillId="0" borderId="45" xfId="10" applyNumberFormat="1" applyFont="1" applyBorder="1" applyAlignment="1">
      <alignment horizontal="right" vertical="center" shrinkToFit="1"/>
    </xf>
    <xf numFmtId="0" fontId="21" fillId="0" borderId="46" xfId="10" applyFont="1" applyBorder="1" applyAlignment="1">
      <alignment horizontal="center" vertical="center" wrapText="1"/>
    </xf>
    <xf numFmtId="0" fontId="17" fillId="0" borderId="0" xfId="10" applyFont="1" applyAlignment="1">
      <alignment vertical="center" shrinkToFit="1"/>
    </xf>
    <xf numFmtId="0" fontId="21" fillId="0" borderId="0" xfId="10" applyFont="1" applyAlignment="1">
      <alignment horizontal="center" vertical="center" shrinkToFit="1"/>
    </xf>
    <xf numFmtId="0" fontId="23" fillId="0" borderId="16" xfId="0" applyFont="1" applyBorder="1" applyAlignment="1">
      <alignment horizontal="center" vertical="center" wrapText="1"/>
    </xf>
    <xf numFmtId="0" fontId="17" fillId="0" borderId="47" xfId="10" applyFont="1" applyBorder="1" applyAlignment="1">
      <alignment horizontal="center" vertical="center" shrinkToFit="1"/>
    </xf>
    <xf numFmtId="41" fontId="17" fillId="0" borderId="3" xfId="12" applyFont="1" applyBorder="1" applyAlignment="1">
      <alignment horizontal="right" vertical="center" wrapText="1"/>
    </xf>
    <xf numFmtId="49" fontId="17" fillId="0" borderId="39" xfId="10" applyNumberFormat="1" applyFont="1" applyBorder="1" applyAlignment="1">
      <alignment horizontal="left" vertical="center" shrinkToFit="1"/>
    </xf>
    <xf numFmtId="41" fontId="17" fillId="0" borderId="17" xfId="12" applyFont="1" applyBorder="1" applyAlignment="1">
      <alignment horizontal="right" vertical="center" wrapText="1"/>
    </xf>
    <xf numFmtId="0" fontId="17" fillId="0" borderId="48" xfId="10" applyFont="1" applyBorder="1" applyAlignment="1">
      <alignment horizontal="center" vertical="center" shrinkToFit="1"/>
    </xf>
    <xf numFmtId="49" fontId="17" fillId="0" borderId="8" xfId="10" applyNumberFormat="1" applyFont="1" applyBorder="1" applyAlignment="1">
      <alignment horizontal="left" vertical="center" shrinkToFit="1"/>
    </xf>
    <xf numFmtId="41" fontId="17" fillId="0" borderId="3" xfId="12" applyFont="1" applyBorder="1" applyAlignment="1">
      <alignment horizontal="right" vertical="center" shrinkToFit="1"/>
    </xf>
    <xf numFmtId="41" fontId="17" fillId="0" borderId="28" xfId="12" applyFont="1" applyBorder="1" applyAlignment="1">
      <alignment horizontal="right" vertical="center" wrapText="1"/>
    </xf>
    <xf numFmtId="176" fontId="17" fillId="0" borderId="55" xfId="0" applyNumberFormat="1" applyFont="1" applyBorder="1" applyAlignment="1">
      <alignment horizontal="right" vertical="center" wrapText="1"/>
    </xf>
    <xf numFmtId="49" fontId="17" fillId="0" borderId="57" xfId="10" applyNumberFormat="1" applyFont="1" applyBorder="1" applyAlignment="1">
      <alignment horizontal="left" vertical="center" shrinkToFit="1"/>
    </xf>
    <xf numFmtId="176" fontId="17" fillId="0" borderId="8" xfId="0" applyNumberFormat="1" applyFont="1" applyBorder="1" applyAlignment="1">
      <alignment horizontal="right" vertical="center" wrapText="1"/>
    </xf>
    <xf numFmtId="41" fontId="17" fillId="0" borderId="26" xfId="12" applyFont="1" applyBorder="1" applyAlignment="1">
      <alignment horizontal="right" vertical="center" wrapText="1"/>
    </xf>
    <xf numFmtId="41" fontId="17" fillId="0" borderId="56" xfId="12" applyFont="1" applyBorder="1" applyAlignment="1">
      <alignment horizontal="right" vertical="center" wrapText="1"/>
    </xf>
    <xf numFmtId="0" fontId="17" fillId="0" borderId="8" xfId="10" applyFont="1" applyBorder="1" applyAlignment="1">
      <alignment vertical="center" shrinkToFit="1"/>
    </xf>
    <xf numFmtId="0" fontId="17" fillId="0" borderId="8" xfId="10" applyFont="1" applyBorder="1" applyAlignment="1">
      <alignment horizontal="left" vertical="center" shrinkToFit="1"/>
    </xf>
    <xf numFmtId="0" fontId="17" fillId="0" borderId="7" xfId="10" applyFont="1" applyBorder="1" applyAlignment="1">
      <alignment horizontal="left" vertical="center" shrinkToFit="1"/>
    </xf>
    <xf numFmtId="0" fontId="16" fillId="0" borderId="3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55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3" fontId="21" fillId="0" borderId="51" xfId="10" applyNumberFormat="1" applyFont="1" applyBorder="1" applyAlignment="1">
      <alignment horizontal="right" vertical="center" shrinkToFit="1"/>
    </xf>
    <xf numFmtId="3" fontId="21" fillId="0" borderId="54" xfId="10" applyNumberFormat="1" applyFont="1" applyBorder="1" applyAlignment="1">
      <alignment horizontal="right" vertical="center" shrinkToFit="1"/>
    </xf>
    <xf numFmtId="0" fontId="20" fillId="0" borderId="0" xfId="10" applyFont="1" applyAlignment="1">
      <alignment horizontal="center" vertical="center" shrinkToFit="1"/>
    </xf>
    <xf numFmtId="0" fontId="21" fillId="0" borderId="0" xfId="10" applyFont="1" applyAlignment="1">
      <alignment horizontal="center" vertical="center" wrapText="1" shrinkToFit="1"/>
    </xf>
    <xf numFmtId="0" fontId="21" fillId="0" borderId="0" xfId="10" applyFont="1" applyAlignment="1">
      <alignment horizontal="right" vertical="center" shrinkToFit="1"/>
    </xf>
    <xf numFmtId="41" fontId="17" fillId="0" borderId="8" xfId="12" applyFont="1" applyBorder="1" applyAlignment="1">
      <alignment horizontal="right" vertical="center" shrinkToFit="1"/>
    </xf>
    <xf numFmtId="0" fontId="17" fillId="0" borderId="45" xfId="10" applyFont="1" applyBorder="1" applyAlignment="1">
      <alignment horizontal="center" vertical="center" shrinkToFit="1"/>
    </xf>
    <xf numFmtId="0" fontId="26" fillId="0" borderId="46" xfId="10" applyFont="1" applyBorder="1" applyAlignment="1">
      <alignment horizontal="center" vertical="center" wrapText="1"/>
    </xf>
    <xf numFmtId="41" fontId="16" fillId="0" borderId="36" xfId="4" applyFont="1" applyFill="1" applyBorder="1" applyAlignment="1">
      <alignment horizontal="center" vertical="center" wrapText="1"/>
    </xf>
    <xf numFmtId="0" fontId="17" fillId="0" borderId="57" xfId="10" applyFont="1" applyBorder="1" applyAlignment="1">
      <alignment horizontal="center" vertical="center" shrinkToFit="1"/>
    </xf>
    <xf numFmtId="49" fontId="17" fillId="0" borderId="57" xfId="10" applyNumberFormat="1" applyFont="1" applyBorder="1" applyAlignment="1">
      <alignment horizontal="left" vertical="center" wrapText="1"/>
    </xf>
    <xf numFmtId="41" fontId="17" fillId="0" borderId="57" xfId="12" applyFont="1" applyBorder="1" applyAlignment="1">
      <alignment horizontal="right" vertical="center" shrinkToFit="1"/>
    </xf>
    <xf numFmtId="0" fontId="24" fillId="0" borderId="59" xfId="10" applyFont="1" applyBorder="1" applyAlignment="1">
      <alignment horizontal="left" vertical="center" wrapText="1"/>
    </xf>
    <xf numFmtId="176" fontId="17" fillId="0" borderId="55" xfId="8" applyNumberFormat="1" applyFont="1" applyBorder="1" applyAlignment="1">
      <alignment horizontal="right" vertical="center" wrapText="1"/>
    </xf>
    <xf numFmtId="3" fontId="16" fillId="0" borderId="55" xfId="0" applyNumberFormat="1" applyFont="1" applyBorder="1" applyAlignment="1">
      <alignment horizontal="right" vertical="center" wrapText="1"/>
    </xf>
    <xf numFmtId="176" fontId="17" fillId="0" borderId="8" xfId="8" applyNumberFormat="1" applyFont="1" applyBorder="1" applyAlignment="1">
      <alignment horizontal="right" vertical="center" wrapText="1"/>
    </xf>
    <xf numFmtId="3" fontId="16" fillId="0" borderId="8" xfId="0" applyNumberFormat="1" applyFont="1" applyBorder="1" applyAlignment="1">
      <alignment horizontal="right" vertical="center" wrapText="1"/>
    </xf>
    <xf numFmtId="49" fontId="16" fillId="0" borderId="60" xfId="4" applyNumberFormat="1" applyFont="1" applyFill="1" applyBorder="1" applyAlignment="1">
      <alignment horizontal="center" vertical="center" wrapText="1"/>
    </xf>
    <xf numFmtId="49" fontId="9" fillId="0" borderId="45" xfId="4" applyNumberFormat="1" applyFont="1" applyFill="1" applyBorder="1" applyAlignment="1">
      <alignment horizontal="center" vertical="center" wrapText="1"/>
    </xf>
    <xf numFmtId="41" fontId="9" fillId="0" borderId="45" xfId="4" applyFont="1" applyFill="1" applyBorder="1" applyAlignment="1">
      <alignment vertical="center"/>
    </xf>
    <xf numFmtId="41" fontId="16" fillId="0" borderId="61" xfId="4" applyFont="1" applyFill="1" applyBorder="1" applyAlignment="1">
      <alignment vertical="center" wrapText="1"/>
    </xf>
    <xf numFmtId="41" fontId="16" fillId="0" borderId="46" xfId="4" applyFont="1" applyFill="1" applyBorder="1" applyAlignment="1">
      <alignment vertical="center" wrapText="1"/>
    </xf>
    <xf numFmtId="0" fontId="9" fillId="0" borderId="25" xfId="3" applyFont="1" applyBorder="1" applyAlignment="1">
      <alignment horizontal="center" vertical="center"/>
    </xf>
    <xf numFmtId="0" fontId="9" fillId="0" borderId="0" xfId="3" applyFont="1" applyAlignment="1">
      <alignment horizontal="center" vertical="center"/>
    </xf>
    <xf numFmtId="41" fontId="9" fillId="0" borderId="0" xfId="3" applyNumberFormat="1" applyFont="1" applyAlignment="1">
      <alignment horizontal="center" vertical="center"/>
    </xf>
    <xf numFmtId="0" fontId="9" fillId="0" borderId="26" xfId="3" applyFont="1" applyBorder="1" applyAlignment="1">
      <alignment horizontal="center" vertical="center"/>
    </xf>
    <xf numFmtId="0" fontId="5" fillId="0" borderId="22" xfId="3" applyFont="1" applyBorder="1" applyAlignment="1">
      <alignment horizontal="center" vertical="center"/>
    </xf>
    <xf numFmtId="0" fontId="5" fillId="0" borderId="23" xfId="3" applyFont="1" applyBorder="1" applyAlignment="1">
      <alignment horizontal="center" vertical="center"/>
    </xf>
    <xf numFmtId="0" fontId="5" fillId="0" borderId="24" xfId="3" applyFont="1" applyBorder="1" applyAlignment="1">
      <alignment horizontal="center" vertical="center"/>
    </xf>
    <xf numFmtId="0" fontId="6" fillId="0" borderId="25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6" fillId="0" borderId="26" xfId="3" applyFont="1" applyBorder="1" applyAlignment="1">
      <alignment horizontal="center" vertical="center"/>
    </xf>
    <xf numFmtId="0" fontId="7" fillId="0" borderId="25" xfId="3" applyFont="1" applyBorder="1" applyAlignment="1">
      <alignment horizontal="center" vertical="center" wrapText="1"/>
    </xf>
    <xf numFmtId="0" fontId="7" fillId="0" borderId="0" xfId="3" applyFont="1" applyAlignment="1">
      <alignment horizontal="center" vertical="center" wrapText="1"/>
    </xf>
    <xf numFmtId="0" fontId="7" fillId="0" borderId="26" xfId="3" applyFont="1" applyBorder="1" applyAlignment="1">
      <alignment horizontal="center" vertical="center" wrapText="1"/>
    </xf>
    <xf numFmtId="0" fontId="9" fillId="0" borderId="25" xfId="3" applyFont="1" applyBorder="1" applyAlignment="1">
      <alignment horizontal="left" vertical="center" wrapText="1"/>
    </xf>
    <xf numFmtId="0" fontId="9" fillId="0" borderId="0" xfId="3" applyFont="1" applyAlignment="1">
      <alignment horizontal="left" vertical="center" wrapText="1"/>
    </xf>
    <xf numFmtId="0" fontId="9" fillId="0" borderId="26" xfId="3" applyFont="1" applyBorder="1" applyAlignment="1">
      <alignment horizontal="left" vertical="center" wrapText="1"/>
    </xf>
    <xf numFmtId="178" fontId="16" fillId="0" borderId="0" xfId="3" applyNumberFormat="1" applyFont="1" applyAlignment="1">
      <alignment horizontal="left" vertical="center" wrapText="1"/>
    </xf>
    <xf numFmtId="41" fontId="9" fillId="0" borderId="26" xfId="3" applyNumberFormat="1" applyFont="1" applyBorder="1" applyAlignment="1">
      <alignment horizontal="center" vertical="center"/>
    </xf>
    <xf numFmtId="0" fontId="9" fillId="0" borderId="0" xfId="3" applyFont="1" applyAlignment="1">
      <alignment horizontal="left" vertical="center"/>
    </xf>
    <xf numFmtId="0" fontId="9" fillId="0" borderId="25" xfId="3" applyFont="1" applyBorder="1" applyAlignment="1">
      <alignment horizontal="left" vertical="center"/>
    </xf>
    <xf numFmtId="0" fontId="9" fillId="0" borderId="26" xfId="3" applyFont="1" applyBorder="1" applyAlignment="1">
      <alignment horizontal="left" vertical="center"/>
    </xf>
    <xf numFmtId="0" fontId="9" fillId="0" borderId="9" xfId="3" applyFont="1" applyBorder="1" applyAlignment="1">
      <alignment horizontal="left" vertical="center"/>
    </xf>
    <xf numFmtId="0" fontId="9" fillId="0" borderId="10" xfId="3" applyFont="1" applyBorder="1" applyAlignment="1">
      <alignment horizontal="left" vertical="center"/>
    </xf>
    <xf numFmtId="0" fontId="9" fillId="0" borderId="27" xfId="3" applyFont="1" applyBorder="1" applyAlignment="1">
      <alignment horizontal="left" vertical="center"/>
    </xf>
    <xf numFmtId="0" fontId="17" fillId="0" borderId="4" xfId="10" applyFont="1" applyBorder="1" applyAlignment="1">
      <alignment horizontal="center" vertical="center" shrinkToFit="1"/>
    </xf>
    <xf numFmtId="0" fontId="17" fillId="0" borderId="5" xfId="10" applyFont="1" applyBorder="1" applyAlignment="1">
      <alignment horizontal="center" vertical="center" shrinkToFit="1"/>
    </xf>
    <xf numFmtId="0" fontId="17" fillId="0" borderId="21" xfId="10" applyFont="1" applyBorder="1" applyAlignment="1">
      <alignment horizontal="center" vertical="center" shrinkToFit="1"/>
    </xf>
    <xf numFmtId="49" fontId="17" fillId="0" borderId="58" xfId="10" applyNumberFormat="1" applyFont="1" applyBorder="1" applyAlignment="1">
      <alignment horizontal="center" vertical="center" wrapText="1"/>
    </xf>
    <xf numFmtId="49" fontId="17" fillId="0" borderId="39" xfId="10" applyNumberFormat="1" applyFont="1" applyBorder="1" applyAlignment="1">
      <alignment horizontal="center" vertical="center" wrapText="1"/>
    </xf>
    <xf numFmtId="0" fontId="21" fillId="0" borderId="49" xfId="10" applyFont="1" applyBorder="1" applyAlignment="1">
      <alignment horizontal="center" vertical="center" shrinkToFit="1"/>
    </xf>
    <xf numFmtId="0" fontId="21" fillId="0" borderId="10" xfId="10" applyFont="1" applyBorder="1" applyAlignment="1">
      <alignment horizontal="center" vertical="center" shrinkToFit="1"/>
    </xf>
    <xf numFmtId="0" fontId="21" fillId="0" borderId="50" xfId="10" applyFont="1" applyBorder="1" applyAlignment="1">
      <alignment horizontal="center" vertical="center" shrinkToFit="1"/>
    </xf>
    <xf numFmtId="0" fontId="21" fillId="0" borderId="52" xfId="10" applyFont="1" applyBorder="1" applyAlignment="1">
      <alignment horizontal="center" vertical="center" shrinkToFit="1"/>
    </xf>
    <xf numFmtId="0" fontId="21" fillId="0" borderId="53" xfId="10" applyFont="1" applyBorder="1" applyAlignment="1">
      <alignment horizontal="center" vertical="center" shrinkToFit="1"/>
    </xf>
    <xf numFmtId="0" fontId="19" fillId="0" borderId="0" xfId="10" applyFont="1" applyAlignment="1">
      <alignment horizontal="center" vertical="center" shrinkToFit="1"/>
    </xf>
    <xf numFmtId="0" fontId="21" fillId="0" borderId="0" xfId="10" applyFont="1" applyAlignment="1">
      <alignment horizontal="right" vertical="center" shrinkToFit="1"/>
    </xf>
    <xf numFmtId="0" fontId="17" fillId="0" borderId="12" xfId="10" applyFont="1" applyBorder="1" applyAlignment="1">
      <alignment horizontal="center" vertical="center" shrinkToFit="1"/>
    </xf>
    <xf numFmtId="0" fontId="17" fillId="0" borderId="18" xfId="10" applyFont="1" applyBorder="1" applyAlignment="1">
      <alignment horizontal="center" vertical="center" shrinkToFit="1"/>
    </xf>
    <xf numFmtId="0" fontId="17" fillId="0" borderId="15" xfId="10" applyFont="1" applyBorder="1" applyAlignment="1">
      <alignment horizontal="center" vertical="center" shrinkToFit="1"/>
    </xf>
    <xf numFmtId="0" fontId="17" fillId="0" borderId="13" xfId="10" applyFont="1" applyBorder="1" applyAlignment="1">
      <alignment horizontal="center" vertical="center" shrinkToFit="1"/>
    </xf>
    <xf numFmtId="0" fontId="17" fillId="0" borderId="14" xfId="10" applyFont="1" applyBorder="1" applyAlignment="1">
      <alignment horizontal="center" vertical="center" shrinkToFit="1"/>
    </xf>
    <xf numFmtId="0" fontId="17" fillId="0" borderId="19" xfId="10" applyFont="1" applyBorder="1" applyAlignment="1">
      <alignment horizontal="center" vertical="center" shrinkToFit="1"/>
    </xf>
    <xf numFmtId="0" fontId="17" fillId="0" borderId="20" xfId="10" applyFont="1" applyBorder="1" applyAlignment="1">
      <alignment horizontal="center" vertical="center" shrinkToFit="1"/>
    </xf>
    <xf numFmtId="0" fontId="17" fillId="0" borderId="2" xfId="10" applyFont="1" applyBorder="1" applyAlignment="1">
      <alignment horizontal="center" vertical="center" shrinkToFit="1"/>
    </xf>
    <xf numFmtId="0" fontId="17" fillId="0" borderId="11" xfId="10" applyFont="1" applyBorder="1" applyAlignment="1">
      <alignment horizontal="center" vertical="center" shrinkToFit="1"/>
    </xf>
    <xf numFmtId="0" fontId="17" fillId="0" borderId="6" xfId="10" applyFont="1" applyBorder="1" applyAlignment="1">
      <alignment horizontal="center" vertical="center" shrinkToFit="1"/>
    </xf>
    <xf numFmtId="0" fontId="25" fillId="0" borderId="45" xfId="10" applyFont="1" applyBorder="1" applyAlignment="1">
      <alignment horizontal="center" vertical="center" wrapText="1"/>
    </xf>
    <xf numFmtId="0" fontId="19" fillId="0" borderId="0" xfId="10" applyFont="1" applyAlignment="1">
      <alignment horizontal="center" vertical="center" wrapText="1" shrinkToFit="1"/>
    </xf>
    <xf numFmtId="0" fontId="17" fillId="0" borderId="30" xfId="10" applyFont="1" applyBorder="1" applyAlignment="1">
      <alignment horizontal="center" vertical="center" shrinkToFit="1"/>
    </xf>
    <xf numFmtId="0" fontId="17" fillId="0" borderId="35" xfId="10" applyFont="1" applyBorder="1" applyAlignment="1">
      <alignment horizontal="center" vertical="center" shrinkToFit="1"/>
    </xf>
    <xf numFmtId="0" fontId="17" fillId="0" borderId="31" xfId="10" applyFont="1" applyBorder="1" applyAlignment="1">
      <alignment horizontal="center" vertical="center" shrinkToFit="1"/>
    </xf>
    <xf numFmtId="0" fontId="17" fillId="0" borderId="36" xfId="10" applyFont="1" applyBorder="1" applyAlignment="1">
      <alignment horizontal="center" vertical="center" shrinkToFit="1"/>
    </xf>
    <xf numFmtId="0" fontId="17" fillId="0" borderId="34" xfId="10" applyFont="1" applyBorder="1" applyAlignment="1">
      <alignment horizontal="center" vertical="center" shrinkToFit="1"/>
    </xf>
    <xf numFmtId="0" fontId="17" fillId="0" borderId="37" xfId="10" applyFont="1" applyBorder="1" applyAlignment="1">
      <alignment horizontal="center" vertical="center" shrinkToFit="1"/>
    </xf>
    <xf numFmtId="41" fontId="12" fillId="0" borderId="0" xfId="4" applyFont="1" applyFill="1" applyAlignment="1">
      <alignment horizontal="center" vertical="center"/>
    </xf>
    <xf numFmtId="41" fontId="16" fillId="0" borderId="30" xfId="4" applyFont="1" applyFill="1" applyBorder="1" applyAlignment="1">
      <alignment horizontal="center" vertical="center" wrapText="1"/>
    </xf>
    <xf numFmtId="41" fontId="16" fillId="0" borderId="35" xfId="4" applyFont="1" applyFill="1" applyBorder="1" applyAlignment="1">
      <alignment horizontal="center" vertical="center" wrapText="1"/>
    </xf>
    <xf numFmtId="41" fontId="16" fillId="0" borderId="31" xfId="4" applyFont="1" applyFill="1" applyBorder="1" applyAlignment="1">
      <alignment horizontal="center" vertical="center" wrapText="1"/>
    </xf>
    <xf numFmtId="41" fontId="16" fillId="0" borderId="36" xfId="4" applyFont="1" applyFill="1" applyBorder="1" applyAlignment="1">
      <alignment horizontal="center" vertical="center" wrapText="1"/>
    </xf>
    <xf numFmtId="41" fontId="16" fillId="0" borderId="32" xfId="4" applyFont="1" applyFill="1" applyBorder="1" applyAlignment="1">
      <alignment horizontal="center" vertical="center" wrapText="1"/>
    </xf>
    <xf numFmtId="41" fontId="16" fillId="0" borderId="33" xfId="4" applyFont="1" applyFill="1" applyBorder="1" applyAlignment="1">
      <alignment horizontal="center" vertical="center" wrapText="1"/>
    </xf>
    <xf numFmtId="41" fontId="16" fillId="0" borderId="34" xfId="4" applyFont="1" applyFill="1" applyBorder="1" applyAlignment="1">
      <alignment horizontal="center" vertical="center" wrapText="1"/>
    </xf>
    <xf numFmtId="41" fontId="16" fillId="0" borderId="37" xfId="4" applyFont="1" applyFill="1" applyBorder="1" applyAlignment="1">
      <alignment horizontal="center" vertical="center" wrapText="1"/>
    </xf>
    <xf numFmtId="49" fontId="27" fillId="0" borderId="8" xfId="0" applyNumberFormat="1" applyFont="1" applyBorder="1" applyAlignment="1">
      <alignment vertical="center" wrapText="1"/>
    </xf>
  </cellXfs>
  <cellStyles count="13">
    <cellStyle name="쉼표 [0]" xfId="1" builtinId="6"/>
    <cellStyle name="쉼표 [0] 2" xfId="4" xr:uid="{00000000-0005-0000-0000-000001000000}"/>
    <cellStyle name="쉼표 [0] 3" xfId="6" xr:uid="{00000000-0005-0000-0000-000002000000}"/>
    <cellStyle name="쉼표 [0] 4" xfId="2" xr:uid="{00000000-0005-0000-0000-000003000000}"/>
    <cellStyle name="쉼표 [0] 5" xfId="12" xr:uid="{00000000-0005-0000-0000-000004000000}"/>
    <cellStyle name="표준" xfId="0" builtinId="0"/>
    <cellStyle name="표준 11" xfId="7" xr:uid="{00000000-0005-0000-0000-000006000000}"/>
    <cellStyle name="표준 2" xfId="3" xr:uid="{00000000-0005-0000-0000-000007000000}"/>
    <cellStyle name="표준 3" xfId="5" xr:uid="{00000000-0005-0000-0000-000008000000}"/>
    <cellStyle name="표준 3 2" xfId="11" xr:uid="{00000000-0005-0000-0000-000009000000}"/>
    <cellStyle name="표준 4" xfId="9" xr:uid="{00000000-0005-0000-0000-00000A000000}"/>
    <cellStyle name="표준 5" xfId="10" xr:uid="{00000000-0005-0000-0000-00000B000000}"/>
    <cellStyle name="표준 6" xfId="8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6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theme" Target="theme/theme1.xml"/><Relationship Id="rId10" Type="http://schemas.openxmlformats.org/officeDocument/2006/relationships/externalLink" Target="externalLinks/externalLink5.xml"/><Relationship Id="rId19" Type="http://schemas.openxmlformats.org/officeDocument/2006/relationships/externalLink" Target="externalLinks/externalLink1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externalLink" Target="externalLinks/externalLink1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cuONE\MyDrive\PROGRA~1\WebApp\Temp\1&#54840;&#49436;&#4988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1652;-PC\jin's%20S.Docs\PROGRA~1\WebApp\Temp\1&#54840;&#49436;&#49885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47928;&#49436;%20&#51089;&#50629;&#48169;/&#49324;&#50629;&#45800;%20&#50696;&#49328;%20&#51221;&#47532;/2025&#45380;%20&#49324;&#50629;&#45800;%20&#50696;&#49328;/2026&#45380;%20&#48376;&#50696;&#49328;/2.&#50669;&#47049;&#54876;&#50857;/13.2026&#45380;%20&#48376;&#50696;&#49328;_&#49548;&#48169;&#50504;&#51204;%20(10&#47749;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47928;&#49436;%20&#51089;&#50629;&#48169;/&#49324;&#50629;&#45800;%20&#50696;&#49328;%20&#51221;&#47532;/2025&#45380;%20&#49324;&#50629;&#45800;%20&#50696;&#49328;/2026&#45380;%20&#48376;&#50696;&#49328;/2.&#50669;&#47049;&#54876;&#50857;/6.2026&#45380;%20&#48376;&#50696;&#49328;_&#48372;&#50977;&#44368;&#49324;(128&#47749;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47928;&#49436;%20&#51089;&#50629;&#48169;/&#49324;&#50629;&#45800;%20&#50696;&#49328;%20&#51221;&#47532;/2025&#45380;%20&#49324;&#50629;&#45800;%20&#50696;&#49328;/2026&#45380;%20&#48376;&#50696;&#49328;/2.&#50669;&#47049;&#54876;&#50857;/5.2026&#45380;%20&#48376;&#50696;&#49328;_&#52824;&#50504;&#51648;&#53428;&#51060;(40&#47749;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47928;&#49436;%20&#51089;&#50629;&#48169;/&#49324;&#50629;&#45800;%20&#50696;&#49328;%20&#51221;&#47532;/2025&#45380;%20&#49324;&#50629;&#45800;%20&#50696;&#49328;/2026&#45380;%20&#48376;&#50696;&#49328;/4.&#44592;&#44288;,&#44256;&#50976;&#49324;&#50629;/2026&#45380;%20&#49892;&#48260;&#48372;&#44552;&#51088;&#47532;(7&#47749;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47928;&#49436;%20&#51089;&#50629;&#48169;/&#49324;&#50629;&#45800;%20&#50696;&#49328;%20&#51221;&#47532;/2025&#45380;%20&#49324;&#50629;&#45800;%20&#50696;&#49328;/2026&#45380;%20&#48376;&#50696;&#49328;/2.&#50669;&#47049;&#54876;&#50857;/11.2026&#45380;%20&#48376;&#50696;&#49328;_&#47560;&#51012;&#53456;&#48169;(20&#47749;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&#47928;&#49436;%20&#51089;&#50629;&#48169;/&#49324;&#50629;&#45800;%20&#50696;&#49328;%20&#51221;&#47532;/2025&#45380;%20&#49324;&#50629;&#45800;%20&#50696;&#49328;/2026&#45380;%20&#48376;&#50696;&#49328;/2.&#50669;&#47049;&#54876;&#50857;/3.2026&#45380;%20&#48376;&#50696;&#49328;_&#47560;&#51012;&#51648;&#44592;(20&#47749;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&#47928;&#49436;%20&#51089;&#50629;&#48169;/&#49324;&#50629;&#45800;%20&#50696;&#49328;%20&#51221;&#47532;/2025&#45380;%20&#49324;&#50629;&#45800;%20&#50696;&#49328;/2026&#45380;%20&#48376;&#50696;&#49328;/1.&#44277;&#51061;&#54876;&#46041;/2026&#45380;-&#48376;&#50696;&#49328;%20&#54224;&#51032;&#50557;&#54408;&#49688;&#44144;(&#48176;&#51221;50&#47749;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&#47928;&#49436;%20&#51089;&#50629;&#48169;/&#49324;&#50629;&#45800;%20&#50696;&#49328;%20&#51221;&#47532;/2025&#45380;%20&#49324;&#50629;&#45800;%20&#50696;&#49328;/2026&#45380;%20&#48376;&#50696;&#49328;/1.&#44277;&#51061;&#54876;&#46041;/2026&#45380;-&#48376;&#50696;&#49328;%20&#46041;&#45348;&#54872;&#44221;&#53364;&#47536;(&#48176;&#51221;90&#47749;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&#47928;&#49436;%20&#51089;&#50629;&#48169;/&#49324;&#50629;&#45800;%20&#50696;&#49328;%20&#51221;&#47532;/2025&#45380;%20&#49324;&#50629;&#45800;%20&#50696;&#49328;/2026&#45380;%20&#48376;&#50696;&#49328;/2.&#50669;&#47049;&#54876;&#50857;/9.2026&#45380;%20&#48376;&#50696;&#49328;_&#49373;&#54876;&#51648;&#50896;&#49324;&#50629;&#45800;(13&#47749;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&#47928;&#49436;%20&#51089;&#50629;&#48169;/&#49324;&#50629;&#45800;%20&#50696;&#49328;%20&#51221;&#47532;/2025&#45380;%20&#49324;&#50629;&#45800;%20&#50696;&#49328;/2026&#45380;%20&#48376;&#50696;&#49328;/2.&#50669;&#47049;&#54876;&#50857;/12.2026&#45380;%20&#48376;&#50696;&#49328;_&#54665;&#51221;&#51648;&#50896;(49&#47749;)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&#47928;&#49436;%20&#51089;&#50629;&#48169;/&#49324;&#50629;&#45800;%20&#50696;&#49328;%20&#51221;&#47532;/2025&#45380;%20&#49324;&#50629;&#45800;%20&#50696;&#49328;/2026&#45380;%20&#48376;&#50696;&#49328;/2.&#50669;&#47049;&#54876;&#50857;/14.2026&#45380;%20&#48376;&#50696;&#49328;_&#50504;&#51204;&#44288;&#47532;(14&#47749;)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&#47928;&#49436;%20&#51089;&#50629;&#48169;/&#49324;&#50629;&#45800;%20&#50696;&#49328;%20&#51221;&#47532;/2025&#45380;%20&#49324;&#50629;&#45800;%20&#50696;&#49328;/2026&#45380;%20&#48376;&#50696;&#49328;/2.&#50669;&#47049;&#54876;&#50857;/12.2026&#45380;%20&#48376;&#50696;&#49328;_&#46028;&#48388;&#51648;&#50896;(18&#47749;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&#47928;&#49436;%20&#51089;&#50629;&#48169;/&#49324;&#50629;&#45800;%20&#50696;&#49328;%20&#51221;&#47532;/2025&#45380;%20&#49324;&#50629;&#45800;%20&#50696;&#49328;/2026&#45380;%20&#48376;&#50696;&#49328;/2.&#50669;&#47049;&#54876;&#50857;/7.2026&#45380;%20&#48376;&#50696;&#49328;_ESG&#54872;&#44221;&#46020;&#49832;&#53944;(60&#47749;)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&#47928;&#49436;%20&#51089;&#50629;&#48169;/&#49324;&#50629;&#45800;%20&#50696;&#49328;%20&#51221;&#47532;/2025&#45380;%20&#49324;&#50629;&#45800;%20&#50696;&#49328;/2026&#45380;%20&#48376;&#50696;&#49328;/1.&#44277;&#51061;&#54876;&#46041;/2026&#45380;-&#48376;&#50696;&#49328;%20&#49828;&#53224;&#51316;&#46020;&#50864;&#48120;(&#48176;&#51221;208&#47749;)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&#47928;&#49436;%20&#51089;&#50629;&#48169;/&#49324;&#50629;&#45800;%20&#50696;&#49328;%20&#51221;&#47532;/2025&#45380;%20&#49324;&#50629;&#45800;%20&#50696;&#49328;/2026&#45380;%20&#48376;&#50696;&#49328;/1.&#44277;&#51061;&#54876;&#46041;/2026&#45380;-&#48376;&#50696;&#49328;%20&#49828;&#53224;&#51316;&#51648;&#53412;&#48120;(&#48176;&#51221;204&#47749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1 자원총괄"/>
      <sheetName val="1-1자원변동"/>
      <sheetName val="1-2신규편성"/>
      <sheetName val="1-3 전시자원"/>
      <sheetName val="편성증감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1 자원총괄"/>
      <sheetName val="1-1자원변동"/>
      <sheetName val="1-2신규편성"/>
      <sheetName val="1-3 전시자원"/>
      <sheetName val="편성증감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6년 본예산_소방안전사업단(10명)"/>
    </sheetNames>
    <sheetDataSet>
      <sheetData sheetId="0">
        <row r="15">
          <cell r="H15" t="str">
            <v>안전물품 5,000원*10명*1회, 인건비 634,000원*10명*10개월, 연차수당 31,710원*80회, 주휴수당 126,840원*10명*10개월, 건강보험 28,360원*10명*10개월, 요양보험 3,670원*10명*10개월, 고용보험 3,600원*10명*10개월, 산재보험 7,360원*10명*10개월, 교육비5,000원*10명*4회, 피복비 5,000*10명, 회의 및 간담회비 18,000원*10명*1회, 배상책임보험 4,500원*10명*1회, 문회활동비 40,000원*10명*1회, 전화요금 50,000원*1회, LH114호 임대료 23,480*12개월, LH114호 관리비 약11,374원*12회, 참여자 명찰 10,000원*2명, 문구류 구입비 246,950원*1회, 기본급 잔여금액 200원*10명*10개월, 유류비보조 40,000원*1회, 소방안전차년도이월금(보-이자) 1,597, 소방안전사업반환금(보-이자) 1,403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6년 보육교사 본예산(128명)"/>
    </sheetNames>
    <sheetDataSet>
      <sheetData sheetId="0">
        <row r="16">
          <cell r="I16" t="str">
            <v>인건비 634,000원*128명*10개월, 안전물품 5,000원*128명*2회, 연차수당 31,710원*128명*7회, 주휴수당 126,840원*128명*10개월, 회의 및 간담회비25.000원*128명*1회, 워크북제작5,000원*128명, 교육비 5000원*128명*2, 문회활동비 60,000원*128명*1회, 전화요금 80,000원*1회, 26,360원*128명*10개월, 3,670원*128명*10개월, 3,600원*128명*10개월, 7,400원*128명*10개월, 기본급 잔여금액 200원*128명*10개월                                                             잠복결핵검사50,000원*128명                                                                           보건증검사3000원*128명                                                                             문자수수료 50,000원2분기                                                                           기장수수료50,000원*12회, 가족수당 60,000원*6개월                                                                             가족수당퇴직금 60,000x12개월/12월                                                              명절수당 1,300,200x2회                                                                              명절퇴직금 108,350x2회                                                                              담당자보험부족분 77,600x1회                                                                       경력수당 50,000x3회 , 참여자배상책임보험료 4,500원*128명*1회, 보육교사이자(보) 20,000원, 보육교사전년도이월금(보-이자) 15,000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년 본예산"/>
    </sheetNames>
    <sheetDataSet>
      <sheetData sheetId="0">
        <row r="16">
          <cell r="Y16" t="str">
            <v>급여 634,000*40명*10개월, 모기기피제 3,000*40명, 연차   31,710*40명*7회, 주휴 126,840*40명*10개월, 안전조끼 구입비 15,000*40개 , 사업평가회비 15,000*40명*1회, 교육비 5,000*40명*4회 = 800,000, 워크북 제작비 5,000*40*1회=200,000, 문화활동비 20,000원*40명*1회 , 건강보험료 28,360*40명*10개월, 요양보험료   3,670*40명*10개월, 고용보험료   5,400*40명*10개월, 산재보험료   7,360*40명*10개월, 급여잔액 200*40명*10개월, 문자수수료 50,000*2분기, 문구류 484,500, 경력수당 50,000*3개월 = 150,000, 가족수당 60,000*6개월 =360,000 , 가족수당퇴직금 60,000*12개월/12월=60,000, 담당자보험부족분 77,600*1회, 명절수당 1,300,200*2회 =2,600,400, 명절퇴직금 108,350*2회 =216,700, 배상책임보험료 4,500원*40명, 치안지킴이 차년도이월금(보-이자) 10,469, 치안지킴이반환금(보-이자) 6,531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3 예산"/>
      <sheetName val="2023 예산(초)"/>
    </sheetNames>
    <sheetDataSet>
      <sheetData sheetId="0" refreshError="1"/>
      <sheetData sheetId="1">
        <row r="12">
          <cell r="J12" t="str">
            <v>인건비 350,000*7명*9개월, 팀장비 30,000*1명*9개월, 회의및간담회비 13,000*7명*3회, 자재비 90,000*6가구*9개월
수리비 500,000*3가구
소모품 구입비 234,000, 재료구입비 200,000*25가구, 유류비 보조 25,000*4회, 참여자사회보험료 20,000*10개월, 교육비 3,000*3회*7명
강사비 240,000*1회, 피복비 30,000*7명, 보금자리차년도이월금(보-이자) 1,212, 보금자리반환금(보조금-기타예금이자) 788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6년 마을탐방 본예산(20명)"/>
    </sheetNames>
    <sheetDataSet>
      <sheetData sheetId="0">
        <row r="17">
          <cell r="I17" t="str">
            <v xml:space="preserve">급여 634,000*20명*10개월, 안전물품구입비 10,000*20명, 연차 31,710*20명*5회, 주휴 126,840*20명*10개월, 회의 및 간담회비 20,000*20명*1회, 교육비5,000*20명*2회, 문화행사비 35,000*20명*1회, 주유비 40,000*1회, 전화요금 50,000*1회, 건강보험료 28,360*20명*10개월, 요양보험료 3,670*20명*10개월, 고용보험료 3,600*20명*10개월, 산재보험료7,360*20명*10개월, 기본급 잔여금액 200*20명*10개월
문자발송수수료 50,000*2회
사무용품구입비 58,300*1회, 명절수당 1,300,200*2회
명절퇴직금 108,350*2회
가족수당퇴직금 60,000*12월/12월
담당자보험부족분 77,600*1회
가족수당 60,000*6월
경력수당 50,000*3회, 참여자배상책임보험료 4,500원*20명*1회, 마을탐방이자(보) 6,698, 마을탐방전년도이월금(보-이자) 3,302 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년 본예산 (128명)"/>
      <sheetName val="26년 마을지기 본예산(20명)"/>
    </sheetNames>
    <sheetDataSet>
      <sheetData sheetId="0" refreshError="1"/>
      <sheetData sheetId="1">
        <row r="14">
          <cell r="I14" t="str">
            <v>안전물품 5,000×20명×2회, 인건비 634,000×20명×10개월, 연차 31,710×20명×7회, 주휴 126,840×20명×10개월, 사업평가회 15,000×20명×1회, 교육비 5,000×20명×3회
, 문화활동비 30,000×20명×1회, 전화요금 50,000×1회, 건강보험 28,360×20명×10개월, 요양보험 3,670×20명×10개월, 고용보험 3,600×20명×10개월, 산재보험 7,400×20명×10개월, 기본급 잔여금액 200×20명×10개월
문구류구입 230,450×1회, 홍보비 200,000×1회, 명절수당 1,300,200×1회
명절퇴직금 108,350×1회
사회보험부족분 77,600×1회
가족수당 60,000×6개월
경력수당 50,000×3회
가족수당퇴직금 60,000×12월/12월, 배상책임보험료 4,500×20명×1회, 마을지기이자 3,654원(보조금) 3,654, 마을지기전년도이월금 4,346원(보-이자) 4,346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6 본예산"/>
    </sheetNames>
    <sheetDataSet>
      <sheetData sheetId="0">
        <row r="18">
          <cell r="K18" t="str">
            <v>활동비 290,000*50명*11개월, 상해보험료 16,500*50명*1회 
안전조끼 17,000*50명*1회 
장갑 1,000*50명*2회 
마스크 3,000*50명*1회 
혹서기 물품 5,000*50명*1회 
혹한기 물품 5,000*50명*1회, 팀장수당 40,000*6명*11회, 워크북 5,000*50명*1회
간식비 4,500*50명*2회, 회의비 12,000*50명*1회, 청소용품 5,000*25개
쓰레기봉투(50L*5개) 12,000*10개
문구류 250,000*1회
폐의약품수거박스제작 30,000*5개
기장수수료 250,000*1회, 문화활동비 30,000*50명*1회, 전화요금 80,000*1회, 유류비보조 40,000*4회, 폐의약품수거차년도이월금(보-이자) 10,000, 폐의약품수거반환금(보-이자)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6 본예산"/>
    </sheetNames>
    <sheetDataSet>
      <sheetData sheetId="0">
        <row r="18">
          <cell r="K18" t="str">
            <v>활동비 290,000*90명*11개월, 상해보험료 16,500*90명*1회 
안전조끼 17,000*30명*1회 
장갑 1,000*90명*2회 
마스크 3,000*90명*1회 
혹서기 물품 5,000*90명*1회 
혹한기 물품 5,000*90명*1회, 팀장수당 40,000*9명*11회, 워크북 5,000*90명*1회
간식비 4,500*90명*1회, 회의비 12,000*90명*1회, 청소용품 5,000*90개
쓰레기봉투(50L*5개) 12,000*20개
문구류 45,300*1회, 문화활동비 25,000*90명*1회, 명절수당 1,300,200*2회
명절퇴직금 108,350*2회
가족수당 퇴직금 60,000*1회
담당자보험부족분 77,600*1회
경력수당 100,000*3개월
가족수당 60,000*12개월, 동네환경클린차년도이월금(보-이자) 10,000, 동네환경클린반환금(보-이자)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6년 본예산"/>
    </sheetNames>
    <sheetDataSet>
      <sheetData sheetId="0">
        <row r="16">
          <cell r="I16" t="str">
            <v>급여 634,000*13명*10개월, 연차   31,710*13명*8회, 주휴 126,840*13명*10개월, 사업평가회 15,000*13명*1회, 교육비5,000*13명*5회 
워크북제작비 5,000*13명*1회, 문화활동비 30,000*13명*1회, 건강보험료 28,360*13명*10회, 요양보험료   3,670*13명*10회, 고용보험료   3,600*13명*10회, 산재보험료   7,400*13명*10회, 기본급 잔여금액 200×13명×10개월
문구류 구입비 415,610×1회, 명절퇴직금 108,350×1회
담당자보험부족분 77,600×1회
가족수당 60,000×6개월
경력수당 50,000×3회
가족수당퇴직금 60,000×12월/12월, 배상책임보험료 4,500*13명*1회, 생활지원이자(보) 1,837, 생활지원전년도이월금(보-이자) 2,163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6년 마을탐방 본예산(20명)"/>
    </sheetNames>
    <sheetDataSet>
      <sheetData sheetId="0">
        <row r="19">
          <cell r="J19" t="str">
            <v>인건비 634,000원*49명*10개월, 안전물품 5,000원*49명*2회, 연차수당 31,710원*49명*7회, 주휴수당 126,840원*49명*10개월, 피복비 10,000*49명, 회의 및 간담회비 18,000원*49명*1회, 워크북제작 5,000원*49명*1회
교육비 5,000원*49명*6회, 문회활동비 40,000원*49명*1회, 유류비보조 40,000원*5회, 전화요금 50,000원*1회, 건강보험료 28,360*49명*10개월, 요양보험 3,670*49명*10개월, 고용보험 3,600*49명*10개월, 산재보험 7,360*49명*10개월, 기본급 잔여금액 200*49명*10개월
사무용품구입비 412,570원*1회, 가족수당 60,000×6개월
가족수당퇴직금 60,000×12월/12월
명절수당 1,300,200원×2회
명절퇴직금 108,350×2회
담당자보험부족분 77,600원×1회
경력수당 50,000×3회, 참여자배상책임보험료 4,500원*49명*1회, 행정지원이자(보) 5,000원, 행정지원전년도이월금(보-이자) 0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6년 마을탐방 본예산(20명)"/>
    </sheetNames>
    <sheetDataSet>
      <sheetData sheetId="0">
        <row r="17">
          <cell r="I17" t="str">
            <v>인건비 634,000원*14명*10개월, 안전물품 5,000원*14명*2회, 연차수당 31,710원*14명*9회, 주휴수당 126,840원*14명*10개월, 피복비 10,000*14명, 회의 및 간담회비 18,000원*14명*1회, 교육비5,000*14명*6회 / 워크북제작비 5,000*14명*1회, 문회활동비 50,000원*14명*1회, 유류비보조 40,000원*1회, 전화요금 50,000원*1회, 건강보험료 28,360*14명*10회, 요양보험료   3,670*14명*10회, 고용보험료   3,600*14명*10회, 산재보험료   7,400*14명*10회, 기본급 잔여금액 200*14명*10개월
사무용품구입비 16,340*1회, 참여자배상책임보험료 4,500원*24명*1회, 안전관리이자(보) 2,000원, 안전관리전년도이월금(보-이자) 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6년 마을탐방 본예산(20명)"/>
    </sheetNames>
    <sheetDataSet>
      <sheetData sheetId="0">
        <row r="17">
          <cell r="I17" t="str">
            <v>인건비 634,000원*18명*10개월, 안전물품 5,000원*18명*2회, 연차수당 31,710원*18명*6회, 주휴수당 126,840원*18명*10개월, ,, 회의 및 간담회비 15,000원*18명*1회, 워크북제작 5,000원*18명*1회
교육비 5,000원*18명*6회, 문회활동비 40,000원*18명*1회, 유류비보조 40,000원*5회, 전화요금 50,000원*1회, 건강보험료 28,360*18명*10개월, 요양보험 3,670*18명*10개월, 고용보험 3,600*18명*10개월, 산재보험 7,400*18명*10개월, 기본급 잔여금액 200*18명*10개월
사무용품구입비 147,570원*1회, 가족수당 60,000×6개월
가족수당퇴직금 60,000×12월/12월
명절수당 1,300,200원×1회
명절퇴직금 108,350×1회
담당자보험부족분 77,600원×1회
경력수당 50,000×3회, 참여자배상책임보험료 4,500원*18명*1회, 돌봄지원이자(보) 2,000원, 돌봄지원전년도이월금(보-이자) 0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5년 본예산"/>
    </sheetNames>
    <sheetDataSet>
      <sheetData sheetId="0">
        <row r="15">
          <cell r="V15" t="str">
            <v>급여 634,000*60명*10개월, 혹한기 안전물품 5,000*60명*1회, 혹서기 안전물품 5,000*60명*1회, 주휴수당 126,840*60명*10개월, 연차수당 31,710*60명*7회, 팀장수당 40,000*4명*10개월, 안전조끼 구입비 13,000*60개*1회, 사업평가회비 13,000*60명*1회, 교육비 5,000*60명*3회, 문화활동비 30,000원*60명*1회 , 전화요금 90,000*1회, 건강보험료 28,360*60명*10개월, 요양보험료 3,670*60명*10개월, 고용보험료 3,600*60명*10개월, 산재보험료 7,400*60명*10개월, 기본금 급여잔액 200*60명*10개월, 배상책임보험 4,500*60명*1회, 기장수수료 50,000*12회, 문자수수료 50,000*2분기, 재료비 717,500*1회, 홍보비 300,000*1회, 가족수당 60,000*6개월, 가족수당퇴직금 60,000*12개월/12월, 명절수당 1,300,200*2회, 명절퇴직금 108,350*2회, 담당자보험부족분 77,600*2회, 경력수당 50,000*3회, ESG환경도슨트차년도이월금(보-이자) 13,997, ESG환경도슨트이자(보-이자) 9,003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6 본예산"/>
    </sheetNames>
    <sheetDataSet>
      <sheetData sheetId="0">
        <row r="17">
          <cell r="I17" t="str">
            <v>참여자활동비 290,000원*208명*11회, 팀장수당 40,000*20명*11회, 상해보험 16,500*208명*1회
안전조끼 17,000*208명*1회
마스크 3,000*208명*1회
모자 10,000*208명*1회
장갑 5,000*104*2회
혹서기물품 5,000*208명*1회
혹한기물품 5,000*208명*1회, 식사비 12,000*208*1회, 워크북 5,000*208명*1회
간식비 4,500*208명*1회, 깃발 3,000*52
깃대 10,000*52
문구류 195,300*1회, 문화활동비 30,000*208명*1회, 출장비 100,000*1회, 유류비보조 40,000*1회, 교육참가비 150,000*1회, 명절수당 1,300,200*2회
명절퇴직금 108,350*2회
가족수당퇴직금 60,000*1회
담당자보험부족분 77,600*1회
경력수당 100,000*3개월
가족수당 60,000*12개월, 스쿨존도우미차년도이월금(보-이자) 14,791, 스쿨존도우미반환금(보-이자) 15,209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6 본예산"/>
    </sheetNames>
    <sheetDataSet>
      <sheetData sheetId="0">
        <row r="18">
          <cell r="I18" t="str">
            <v>팀장수당 40,000*18명*11회, 상해보험 16,500*204명*1회
안전조끼 17,000*204명*1회
마스크 3,000*204명*1회
모자 10,000*204명*1회
장갑 5,000*102*2회
혹서기물품 5,000*204명*1회
혹한기물품 5,000*204명*1회, 식사비 12,000*204*1회, 워크북 5,000*204명*1회
간식비 4,500*204.명*1회, 깃발 3,000*51
깃대 10,000*51
문구류 82300*1
기장수수료 250,000*1회, 문화활동비 32,000*204명*1회, 출장비 100,000*1회, 유류비보조 40,000*1회, 교육참가비 150,000*1회, 전화요금 80000*1회, 명절수당 1,300,200*2회
명절퇴직금 108,350*2회
가족수당퇴직금 60,000*1회
담당자보험부족분 77,600*1회
경력수당 100,000*3개월
가족수당 60,000*12개월, 스쿨존지킴이차년도이월금(보-이자) 17,408, 스쿨존지킴이반환금(보-이자) 12,592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2"/>
  <sheetViews>
    <sheetView view="pageBreakPreview" zoomScale="70" zoomScaleSheetLayoutView="70" workbookViewId="0">
      <selection activeCell="D24" sqref="D24:E24"/>
    </sheetView>
  </sheetViews>
  <sheetFormatPr defaultRowHeight="13.5" x14ac:dyDescent="0.15"/>
  <cols>
    <col min="1" max="1" width="5.375" style="1" customWidth="1"/>
    <col min="2" max="2" width="35.625" style="1" customWidth="1"/>
    <col min="3" max="5" width="25.625" style="1" customWidth="1"/>
    <col min="6" max="6" width="33.25" style="1" customWidth="1"/>
    <col min="7" max="7" width="25.625" style="1" customWidth="1"/>
    <col min="8" max="8" width="4.25" style="1" customWidth="1"/>
    <col min="9" max="9" width="9" style="1"/>
    <col min="10" max="10" width="17.625" style="1" bestFit="1" customWidth="1"/>
    <col min="11" max="11" width="17.375" style="1" bestFit="1" customWidth="1"/>
    <col min="12" max="16384" width="9" style="1"/>
  </cols>
  <sheetData>
    <row r="1" spans="1:11" ht="16.5" customHeight="1" thickBot="1" x14ac:dyDescent="0.2">
      <c r="A1" s="37"/>
      <c r="B1" s="37"/>
      <c r="C1" s="37"/>
      <c r="D1" s="37"/>
      <c r="E1" s="37"/>
      <c r="F1" s="37"/>
      <c r="G1" s="37"/>
      <c r="H1" s="37"/>
    </row>
    <row r="2" spans="1:11" ht="46.5" x14ac:dyDescent="0.15">
      <c r="A2" s="119" t="s">
        <v>47</v>
      </c>
      <c r="B2" s="120"/>
      <c r="C2" s="120"/>
      <c r="D2" s="120"/>
      <c r="E2" s="120"/>
      <c r="F2" s="120"/>
      <c r="G2" s="120"/>
      <c r="H2" s="121"/>
    </row>
    <row r="3" spans="1:11" ht="24.95" customHeight="1" x14ac:dyDescent="0.15">
      <c r="A3" s="122"/>
      <c r="B3" s="123"/>
      <c r="C3" s="123"/>
      <c r="D3" s="123"/>
      <c r="E3" s="123"/>
      <c r="F3" s="123"/>
      <c r="G3" s="123"/>
      <c r="H3" s="124"/>
    </row>
    <row r="4" spans="1:11" ht="27" customHeight="1" x14ac:dyDescent="0.3">
      <c r="A4" s="125" t="s">
        <v>179</v>
      </c>
      <c r="B4" s="126"/>
      <c r="C4" s="126"/>
      <c r="D4" s="126"/>
      <c r="E4" s="126"/>
      <c r="F4" s="126"/>
      <c r="G4" s="126"/>
      <c r="H4" s="127"/>
      <c r="J4" s="2"/>
    </row>
    <row r="5" spans="1:11" ht="28.5" customHeight="1" x14ac:dyDescent="0.3">
      <c r="A5" s="39"/>
      <c r="B5" s="40"/>
      <c r="C5" s="42">
        <f>D16</f>
        <v>16274270000</v>
      </c>
      <c r="D5" s="131">
        <f>D16</f>
        <v>16274270000</v>
      </c>
      <c r="E5" s="131"/>
      <c r="F5" s="131"/>
      <c r="G5" s="40"/>
      <c r="H5" s="41"/>
      <c r="K5" s="38"/>
    </row>
    <row r="6" spans="1:11" ht="23.25" customHeight="1" x14ac:dyDescent="0.15">
      <c r="A6" s="115"/>
      <c r="B6" s="116"/>
      <c r="C6" s="116"/>
      <c r="D6" s="116"/>
      <c r="E6" s="116"/>
      <c r="F6" s="116"/>
      <c r="G6" s="116"/>
      <c r="H6" s="118"/>
    </row>
    <row r="7" spans="1:11" ht="35.25" customHeight="1" x14ac:dyDescent="0.15">
      <c r="A7" s="128" t="s">
        <v>48</v>
      </c>
      <c r="B7" s="129"/>
      <c r="C7" s="129"/>
      <c r="D7" s="129"/>
      <c r="E7" s="129"/>
      <c r="F7" s="129"/>
      <c r="G7" s="129"/>
      <c r="H7" s="130"/>
    </row>
    <row r="8" spans="1:11" ht="29.25" customHeight="1" x14ac:dyDescent="0.15">
      <c r="A8" s="128" t="s">
        <v>49</v>
      </c>
      <c r="B8" s="129"/>
      <c r="C8" s="129"/>
      <c r="D8" s="129"/>
      <c r="E8" s="129"/>
      <c r="F8" s="129"/>
      <c r="G8" s="129"/>
      <c r="H8" s="130"/>
    </row>
    <row r="9" spans="1:11" ht="14.25" customHeight="1" x14ac:dyDescent="0.15">
      <c r="A9" s="115"/>
      <c r="B9" s="116"/>
      <c r="C9" s="116"/>
      <c r="D9" s="116"/>
      <c r="E9" s="116"/>
      <c r="F9" s="116"/>
      <c r="G9" s="116"/>
      <c r="H9" s="118"/>
    </row>
    <row r="10" spans="1:11" ht="24.95" customHeight="1" x14ac:dyDescent="0.15">
      <c r="A10" s="115"/>
      <c r="B10" s="116"/>
      <c r="C10" s="33" t="s">
        <v>7</v>
      </c>
      <c r="D10" s="117">
        <f>SUM(예산총괄표!F7:F8)</f>
        <v>1754973200</v>
      </c>
      <c r="E10" s="117"/>
      <c r="F10" s="116"/>
      <c r="G10" s="116"/>
      <c r="H10" s="118"/>
      <c r="K10" s="3"/>
    </row>
    <row r="11" spans="1:11" ht="24.95" customHeight="1" x14ac:dyDescent="0.15">
      <c r="A11" s="115"/>
      <c r="B11" s="116"/>
      <c r="C11" s="33" t="s">
        <v>11</v>
      </c>
      <c r="D11" s="117">
        <f>SUM(예산총괄표!F9:F11)</f>
        <v>14129014040</v>
      </c>
      <c r="E11" s="117"/>
      <c r="F11" s="116"/>
      <c r="G11" s="116"/>
      <c r="H11" s="118"/>
    </row>
    <row r="12" spans="1:11" ht="24.95" customHeight="1" x14ac:dyDescent="0.15">
      <c r="A12" s="115"/>
      <c r="B12" s="116"/>
      <c r="C12" s="33" t="s">
        <v>17</v>
      </c>
      <c r="D12" s="117">
        <f>SUM(예산총괄표!F12:F13)</f>
        <v>6000000</v>
      </c>
      <c r="E12" s="117"/>
      <c r="F12" s="116"/>
      <c r="G12" s="116"/>
      <c r="H12" s="118"/>
    </row>
    <row r="13" spans="1:11" ht="24.95" customHeight="1" x14ac:dyDescent="0.15">
      <c r="A13" s="115"/>
      <c r="B13" s="116"/>
      <c r="C13" s="33" t="s">
        <v>21</v>
      </c>
      <c r="D13" s="117">
        <f>SUM(예산총괄표!F14:F15)</f>
        <v>4000000</v>
      </c>
      <c r="E13" s="117"/>
      <c r="F13" s="116"/>
      <c r="G13" s="116"/>
      <c r="H13" s="118"/>
    </row>
    <row r="14" spans="1:11" ht="24.95" customHeight="1" x14ac:dyDescent="0.15">
      <c r="A14" s="115"/>
      <c r="B14" s="116"/>
      <c r="C14" s="33" t="s">
        <v>27</v>
      </c>
      <c r="D14" s="117">
        <f>SUM(예산총괄표!F16:F17)</f>
        <v>352214129</v>
      </c>
      <c r="E14" s="117"/>
      <c r="F14" s="116"/>
      <c r="G14" s="116"/>
      <c r="H14" s="118"/>
    </row>
    <row r="15" spans="1:11" ht="24.95" customHeight="1" x14ac:dyDescent="0.15">
      <c r="A15" s="115"/>
      <c r="B15" s="116"/>
      <c r="C15" s="33" t="s">
        <v>32</v>
      </c>
      <c r="D15" s="117">
        <f>SUM(예산총괄표!F18:F20)</f>
        <v>28068631</v>
      </c>
      <c r="E15" s="117"/>
      <c r="F15" s="116"/>
      <c r="G15" s="116"/>
      <c r="H15" s="118"/>
    </row>
    <row r="16" spans="1:11" ht="24.95" customHeight="1" x14ac:dyDescent="0.15">
      <c r="A16" s="115"/>
      <c r="B16" s="116"/>
      <c r="C16" s="33" t="s">
        <v>50</v>
      </c>
      <c r="D16" s="117">
        <f>SUM(D10:E15)</f>
        <v>16274270000</v>
      </c>
      <c r="E16" s="117"/>
      <c r="F16" s="117"/>
      <c r="G16" s="117"/>
      <c r="H16" s="132"/>
    </row>
    <row r="17" spans="1:10" ht="21.75" customHeight="1" x14ac:dyDescent="0.15">
      <c r="A17" s="4"/>
      <c r="B17" s="34"/>
      <c r="C17" s="33"/>
      <c r="D17" s="33"/>
      <c r="E17" s="33"/>
      <c r="F17" s="35"/>
      <c r="G17" s="35"/>
      <c r="H17" s="32"/>
    </row>
    <row r="18" spans="1:10" ht="24" customHeight="1" x14ac:dyDescent="0.15">
      <c r="A18" s="4"/>
      <c r="B18" s="133" t="s">
        <v>51</v>
      </c>
      <c r="C18" s="133"/>
      <c r="D18" s="133"/>
      <c r="E18" s="133"/>
      <c r="F18" s="133"/>
      <c r="G18" s="133"/>
      <c r="H18" s="5"/>
    </row>
    <row r="19" spans="1:10" ht="14.25" customHeight="1" x14ac:dyDescent="0.15">
      <c r="A19" s="115"/>
      <c r="B19" s="116"/>
      <c r="C19" s="116"/>
      <c r="D19" s="116"/>
      <c r="E19" s="116"/>
      <c r="F19" s="116"/>
      <c r="G19" s="116"/>
      <c r="H19" s="118"/>
      <c r="J19" s="6"/>
    </row>
    <row r="20" spans="1:10" ht="24.95" customHeight="1" x14ac:dyDescent="0.15">
      <c r="A20" s="115"/>
      <c r="B20" s="116"/>
      <c r="C20" s="33" t="s">
        <v>8</v>
      </c>
      <c r="D20" s="117">
        <f>SUM(예산총괄표!L7:L20)</f>
        <v>502607968</v>
      </c>
      <c r="E20" s="117"/>
      <c r="F20" s="116"/>
      <c r="G20" s="116"/>
      <c r="H20" s="118"/>
      <c r="J20" s="6"/>
    </row>
    <row r="21" spans="1:10" ht="24.95" customHeight="1" x14ac:dyDescent="0.15">
      <c r="A21" s="115"/>
      <c r="B21" s="116"/>
      <c r="C21" s="33" t="s">
        <v>37</v>
      </c>
      <c r="D21" s="117">
        <f>SUM(예산총괄표!L20:L20)</f>
        <v>0</v>
      </c>
      <c r="E21" s="117"/>
      <c r="F21" s="116"/>
      <c r="G21" s="116"/>
      <c r="H21" s="118"/>
      <c r="J21" s="6"/>
    </row>
    <row r="22" spans="1:10" ht="24.95" customHeight="1" x14ac:dyDescent="0.15">
      <c r="A22" s="30"/>
      <c r="B22" s="33"/>
      <c r="C22" s="33" t="s">
        <v>52</v>
      </c>
      <c r="D22" s="117">
        <f>SUM(예산총괄표!L21:L67)</f>
        <v>15613338714</v>
      </c>
      <c r="E22" s="117"/>
      <c r="F22" s="36"/>
      <c r="G22" s="33"/>
      <c r="H22" s="32"/>
      <c r="J22" s="6"/>
    </row>
    <row r="23" spans="1:10" ht="24.95" customHeight="1" x14ac:dyDescent="0.15">
      <c r="A23" s="30"/>
      <c r="B23" s="33"/>
      <c r="C23" s="33" t="s">
        <v>53</v>
      </c>
      <c r="D23" s="117"/>
      <c r="E23" s="117"/>
      <c r="F23" s="36"/>
      <c r="G23" s="36"/>
      <c r="H23" s="31"/>
    </row>
    <row r="24" spans="1:10" ht="24.95" customHeight="1" x14ac:dyDescent="0.15">
      <c r="A24" s="115"/>
      <c r="B24" s="116"/>
      <c r="C24" s="33" t="s">
        <v>54</v>
      </c>
      <c r="D24" s="117">
        <f>SUM(예산총괄표!L68:L69)</f>
        <v>158323318</v>
      </c>
      <c r="E24" s="117"/>
      <c r="F24" s="117"/>
      <c r="G24" s="117"/>
      <c r="H24" s="132"/>
    </row>
    <row r="25" spans="1:10" ht="24.95" customHeight="1" x14ac:dyDescent="0.15">
      <c r="A25" s="115"/>
      <c r="B25" s="116"/>
      <c r="C25" s="33" t="s">
        <v>55</v>
      </c>
      <c r="D25" s="117">
        <f>SUM(D20:E24)</f>
        <v>16274270000</v>
      </c>
      <c r="E25" s="117"/>
      <c r="F25" s="117"/>
      <c r="G25" s="117"/>
      <c r="H25" s="132"/>
    </row>
    <row r="26" spans="1:10" ht="18.75" customHeight="1" x14ac:dyDescent="0.15">
      <c r="A26" s="134"/>
      <c r="B26" s="133"/>
      <c r="C26" s="133"/>
      <c r="D26" s="133"/>
      <c r="E26" s="133"/>
      <c r="F26" s="133"/>
      <c r="G26" s="133"/>
      <c r="H26" s="135"/>
    </row>
    <row r="27" spans="1:10" ht="27.75" customHeight="1" thickBot="1" x14ac:dyDescent="0.2">
      <c r="A27" s="136" t="s">
        <v>56</v>
      </c>
      <c r="B27" s="137"/>
      <c r="C27" s="137"/>
      <c r="D27" s="137"/>
      <c r="E27" s="137"/>
      <c r="F27" s="137"/>
      <c r="G27" s="137"/>
      <c r="H27" s="138"/>
    </row>
    <row r="32" spans="1:10" x14ac:dyDescent="0.15">
      <c r="E32" s="7"/>
    </row>
  </sheetData>
  <mergeCells count="47">
    <mergeCell ref="A25:B25"/>
    <mergeCell ref="D25:E25"/>
    <mergeCell ref="F25:H25"/>
    <mergeCell ref="A26:H26"/>
    <mergeCell ref="A27:H27"/>
    <mergeCell ref="D23:E23"/>
    <mergeCell ref="A21:B21"/>
    <mergeCell ref="D21:E21"/>
    <mergeCell ref="F21:H21"/>
    <mergeCell ref="A24:B24"/>
    <mergeCell ref="D24:E24"/>
    <mergeCell ref="F24:H24"/>
    <mergeCell ref="D22:E22"/>
    <mergeCell ref="A20:B20"/>
    <mergeCell ref="D20:E20"/>
    <mergeCell ref="F20:H20"/>
    <mergeCell ref="A14:B14"/>
    <mergeCell ref="D14:E14"/>
    <mergeCell ref="F14:H14"/>
    <mergeCell ref="A15:B15"/>
    <mergeCell ref="D15:E15"/>
    <mergeCell ref="F15:H15"/>
    <mergeCell ref="A16:B16"/>
    <mergeCell ref="D16:E16"/>
    <mergeCell ref="F16:H16"/>
    <mergeCell ref="B18:G18"/>
    <mergeCell ref="A19:H19"/>
    <mergeCell ref="A12:B12"/>
    <mergeCell ref="D12:E12"/>
    <mergeCell ref="F12:H12"/>
    <mergeCell ref="A13:B13"/>
    <mergeCell ref="D13:E13"/>
    <mergeCell ref="F13:H13"/>
    <mergeCell ref="A11:B11"/>
    <mergeCell ref="D11:E11"/>
    <mergeCell ref="F11:H11"/>
    <mergeCell ref="A2:H2"/>
    <mergeCell ref="A3:H3"/>
    <mergeCell ref="A4:H4"/>
    <mergeCell ref="A6:H6"/>
    <mergeCell ref="A7:H7"/>
    <mergeCell ref="A8:H8"/>
    <mergeCell ref="A9:H9"/>
    <mergeCell ref="A10:B10"/>
    <mergeCell ref="D10:E10"/>
    <mergeCell ref="F10:H10"/>
    <mergeCell ref="D5:F5"/>
  </mergeCells>
  <phoneticPr fontId="2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71"/>
  <sheetViews>
    <sheetView tabSelected="1" topLeftCell="A48" zoomScale="55" zoomScaleNormal="75" zoomScaleSheetLayoutView="55" workbookViewId="0">
      <selection activeCell="D76" sqref="D76"/>
    </sheetView>
  </sheetViews>
  <sheetFormatPr defaultColWidth="9" defaultRowHeight="22.5" x14ac:dyDescent="0.3"/>
  <cols>
    <col min="1" max="1" width="4.125" style="43" customWidth="1"/>
    <col min="2" max="3" width="17.5" style="95" bestFit="1" customWidth="1"/>
    <col min="4" max="4" width="34.125" style="95" bestFit="1" customWidth="1"/>
    <col min="5" max="7" width="26.625" style="43" customWidth="1"/>
    <col min="8" max="8" width="25" style="95" customWidth="1"/>
    <col min="9" max="9" width="22.5" style="95" customWidth="1"/>
    <col min="10" max="10" width="58.75" style="95" customWidth="1"/>
    <col min="11" max="11" width="26.625" style="43" customWidth="1"/>
    <col min="12" max="12" width="32.25" style="69" customWidth="1"/>
    <col min="13" max="13" width="26.625" style="43" customWidth="1"/>
    <col min="14" max="16384" width="9" style="43"/>
  </cols>
  <sheetData>
    <row r="1" spans="1:13" ht="32.25" x14ac:dyDescent="0.3">
      <c r="A1" s="149" t="s">
        <v>129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</row>
    <row r="2" spans="1:13" s="69" customFormat="1" x14ac:dyDescent="0.3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150" t="s">
        <v>104</v>
      </c>
      <c r="M2" s="150"/>
    </row>
    <row r="3" spans="1:13" s="69" customFormat="1" ht="7.5" customHeight="1" thickBot="1" x14ac:dyDescent="0.35">
      <c r="B3" s="44"/>
      <c r="C3" s="44"/>
      <c r="D3" s="44"/>
      <c r="H3" s="44"/>
      <c r="I3" s="44"/>
      <c r="J3" s="44"/>
    </row>
    <row r="4" spans="1:13" s="69" customFormat="1" ht="30" customHeight="1" x14ac:dyDescent="0.3">
      <c r="A4" s="151" t="s">
        <v>0</v>
      </c>
      <c r="B4" s="154" t="s">
        <v>1</v>
      </c>
      <c r="C4" s="155"/>
      <c r="D4" s="155"/>
      <c r="E4" s="155"/>
      <c r="F4" s="155"/>
      <c r="G4" s="156"/>
      <c r="H4" s="154" t="s">
        <v>2</v>
      </c>
      <c r="I4" s="155"/>
      <c r="J4" s="155"/>
      <c r="K4" s="155"/>
      <c r="L4" s="155"/>
      <c r="M4" s="157"/>
    </row>
    <row r="5" spans="1:13" s="69" customFormat="1" ht="30" customHeight="1" x14ac:dyDescent="0.3">
      <c r="A5" s="152"/>
      <c r="B5" s="158" t="s">
        <v>3</v>
      </c>
      <c r="C5" s="158" t="s">
        <v>4</v>
      </c>
      <c r="D5" s="158" t="s">
        <v>5</v>
      </c>
      <c r="E5" s="139" t="s">
        <v>6</v>
      </c>
      <c r="F5" s="140"/>
      <c r="G5" s="160"/>
      <c r="H5" s="158" t="s">
        <v>3</v>
      </c>
      <c r="I5" s="158" t="s">
        <v>4</v>
      </c>
      <c r="J5" s="158" t="s">
        <v>5</v>
      </c>
      <c r="K5" s="139" t="s">
        <v>6</v>
      </c>
      <c r="L5" s="140"/>
      <c r="M5" s="141"/>
    </row>
    <row r="6" spans="1:13" s="69" customFormat="1" ht="30" customHeight="1" thickBot="1" x14ac:dyDescent="0.35">
      <c r="A6" s="153"/>
      <c r="B6" s="159"/>
      <c r="C6" s="159"/>
      <c r="D6" s="159"/>
      <c r="E6" s="46" t="s">
        <v>58</v>
      </c>
      <c r="F6" s="46" t="s">
        <v>57</v>
      </c>
      <c r="G6" s="46" t="s">
        <v>45</v>
      </c>
      <c r="H6" s="159"/>
      <c r="I6" s="159"/>
      <c r="J6" s="159"/>
      <c r="K6" s="46" t="s">
        <v>58</v>
      </c>
      <c r="L6" s="46" t="s">
        <v>57</v>
      </c>
      <c r="M6" s="71" t="s">
        <v>45</v>
      </c>
    </row>
    <row r="7" spans="1:13" s="69" customFormat="1" ht="30" customHeight="1" thickTop="1" x14ac:dyDescent="0.3">
      <c r="A7" s="72">
        <v>1</v>
      </c>
      <c r="B7" s="142" t="s">
        <v>7</v>
      </c>
      <c r="C7" s="142" t="s">
        <v>7</v>
      </c>
      <c r="D7" s="49" t="s">
        <v>131</v>
      </c>
      <c r="E7" s="50">
        <v>1284733000</v>
      </c>
      <c r="F7" s="51">
        <v>1389360000</v>
      </c>
      <c r="G7" s="73">
        <f>F7-E7</f>
        <v>104627000</v>
      </c>
      <c r="H7" s="74" t="s">
        <v>8</v>
      </c>
      <c r="I7" s="74" t="s">
        <v>9</v>
      </c>
      <c r="J7" s="74" t="s">
        <v>10</v>
      </c>
      <c r="K7" s="51">
        <v>283517600</v>
      </c>
      <c r="L7" s="51">
        <v>315387600</v>
      </c>
      <c r="M7" s="75">
        <f>L7-K7</f>
        <v>31870000</v>
      </c>
    </row>
    <row r="8" spans="1:13" s="69" customFormat="1" ht="30" customHeight="1" x14ac:dyDescent="0.3">
      <c r="A8" s="76">
        <v>2</v>
      </c>
      <c r="B8" s="143"/>
      <c r="C8" s="143"/>
      <c r="D8" s="49" t="s">
        <v>133</v>
      </c>
      <c r="E8" s="57">
        <v>306453900</v>
      </c>
      <c r="F8" s="58">
        <v>365613200</v>
      </c>
      <c r="G8" s="73">
        <f>F8-E8</f>
        <v>59159300</v>
      </c>
      <c r="H8" s="77"/>
      <c r="I8" s="77"/>
      <c r="J8" s="77" t="s">
        <v>13</v>
      </c>
      <c r="K8" s="58">
        <v>53029740</v>
      </c>
      <c r="L8" s="58">
        <v>70279090</v>
      </c>
      <c r="M8" s="75">
        <f>L8-K8</f>
        <v>17249350</v>
      </c>
    </row>
    <row r="9" spans="1:13" s="69" customFormat="1" ht="30" customHeight="1" x14ac:dyDescent="0.3">
      <c r="A9" s="76">
        <v>3</v>
      </c>
      <c r="B9" s="56" t="s">
        <v>11</v>
      </c>
      <c r="C9" s="56" t="s">
        <v>11</v>
      </c>
      <c r="D9" s="56" t="s">
        <v>105</v>
      </c>
      <c r="E9" s="57">
        <v>5523067220</v>
      </c>
      <c r="F9" s="58">
        <v>6830684020</v>
      </c>
      <c r="G9" s="73">
        <f>F9-E9</f>
        <v>1307616800</v>
      </c>
      <c r="H9" s="77"/>
      <c r="I9" s="77"/>
      <c r="J9" s="77" t="s">
        <v>15</v>
      </c>
      <c r="K9" s="58">
        <v>28562160</v>
      </c>
      <c r="L9" s="58">
        <v>31640480</v>
      </c>
      <c r="M9" s="75">
        <f>L9-K9</f>
        <v>3078320</v>
      </c>
    </row>
    <row r="10" spans="1:13" s="69" customFormat="1" ht="30" customHeight="1" x14ac:dyDescent="0.3">
      <c r="A10" s="72">
        <v>4</v>
      </c>
      <c r="B10" s="56"/>
      <c r="C10" s="56"/>
      <c r="D10" s="56" t="s">
        <v>12</v>
      </c>
      <c r="E10" s="57">
        <v>3118130750</v>
      </c>
      <c r="F10" s="58">
        <v>3797585010</v>
      </c>
      <c r="G10" s="73">
        <f t="shared" ref="G10:G20" si="0">F10-E10</f>
        <v>679454260</v>
      </c>
      <c r="H10" s="77"/>
      <c r="I10" s="77"/>
      <c r="J10" s="77" t="s">
        <v>16</v>
      </c>
      <c r="K10" s="58">
        <v>33495380</v>
      </c>
      <c r="L10" s="58">
        <v>40680880</v>
      </c>
      <c r="M10" s="75">
        <f t="shared" ref="M10:M69" si="1">L10-K10</f>
        <v>7185500</v>
      </c>
    </row>
    <row r="11" spans="1:13" s="69" customFormat="1" ht="30" customHeight="1" x14ac:dyDescent="0.3">
      <c r="A11" s="76">
        <v>5</v>
      </c>
      <c r="B11" s="56"/>
      <c r="C11" s="56"/>
      <c r="D11" s="56" t="s">
        <v>14</v>
      </c>
      <c r="E11" s="57">
        <v>2845427250</v>
      </c>
      <c r="F11" s="58">
        <v>3500745010</v>
      </c>
      <c r="G11" s="73">
        <f t="shared" si="0"/>
        <v>655317760</v>
      </c>
      <c r="H11" s="77"/>
      <c r="I11" s="77"/>
      <c r="J11" s="77" t="s">
        <v>18</v>
      </c>
      <c r="K11" s="58">
        <v>15920000</v>
      </c>
      <c r="L11" s="58">
        <v>16200000</v>
      </c>
      <c r="M11" s="75">
        <f t="shared" si="1"/>
        <v>280000</v>
      </c>
    </row>
    <row r="12" spans="1:13" s="69" customFormat="1" ht="30" customHeight="1" x14ac:dyDescent="0.3">
      <c r="A12" s="76">
        <v>6</v>
      </c>
      <c r="B12" s="56" t="s">
        <v>106</v>
      </c>
      <c r="C12" s="56" t="s">
        <v>106</v>
      </c>
      <c r="D12" s="56" t="s">
        <v>107</v>
      </c>
      <c r="E12" s="57"/>
      <c r="F12" s="58"/>
      <c r="G12" s="73">
        <f t="shared" si="0"/>
        <v>0</v>
      </c>
      <c r="H12" s="77" t="s">
        <v>8</v>
      </c>
      <c r="I12" s="77" t="s">
        <v>19</v>
      </c>
      <c r="J12" s="77" t="s">
        <v>20</v>
      </c>
      <c r="K12" s="58">
        <v>607000</v>
      </c>
      <c r="L12" s="58">
        <v>1000000</v>
      </c>
      <c r="M12" s="75">
        <f t="shared" si="1"/>
        <v>393000</v>
      </c>
    </row>
    <row r="13" spans="1:13" s="69" customFormat="1" ht="30" customHeight="1" x14ac:dyDescent="0.3">
      <c r="A13" s="72">
        <v>7</v>
      </c>
      <c r="B13" s="56"/>
      <c r="C13" s="56"/>
      <c r="D13" s="56" t="s">
        <v>108</v>
      </c>
      <c r="E13" s="57">
        <v>6000000</v>
      </c>
      <c r="F13" s="58">
        <v>6000000</v>
      </c>
      <c r="G13" s="73">
        <f t="shared" si="0"/>
        <v>0</v>
      </c>
      <c r="H13" s="77"/>
      <c r="I13" s="77"/>
      <c r="J13" s="77" t="s">
        <v>23</v>
      </c>
      <c r="K13" s="58">
        <v>126100</v>
      </c>
      <c r="L13" s="58">
        <v>300000</v>
      </c>
      <c r="M13" s="75">
        <f t="shared" si="1"/>
        <v>173900</v>
      </c>
    </row>
    <row r="14" spans="1:13" s="69" customFormat="1" ht="30" customHeight="1" x14ac:dyDescent="0.3">
      <c r="A14" s="76">
        <v>8</v>
      </c>
      <c r="B14" s="56" t="s">
        <v>21</v>
      </c>
      <c r="C14" s="56" t="s">
        <v>21</v>
      </c>
      <c r="D14" s="56" t="s">
        <v>22</v>
      </c>
      <c r="E14" s="57">
        <v>4000000</v>
      </c>
      <c r="F14" s="58">
        <v>4000000</v>
      </c>
      <c r="G14" s="73">
        <f t="shared" si="0"/>
        <v>0</v>
      </c>
      <c r="H14" s="77" t="s">
        <v>8</v>
      </c>
      <c r="I14" s="77" t="s">
        <v>25</v>
      </c>
      <c r="J14" s="77" t="s">
        <v>26</v>
      </c>
      <c r="K14" s="58">
        <v>380920</v>
      </c>
      <c r="L14" s="58">
        <v>300000</v>
      </c>
      <c r="M14" s="75">
        <f t="shared" si="1"/>
        <v>-80920</v>
      </c>
    </row>
    <row r="15" spans="1:13" s="69" customFormat="1" ht="30" customHeight="1" x14ac:dyDescent="0.3">
      <c r="A15" s="76">
        <v>9</v>
      </c>
      <c r="B15" s="56"/>
      <c r="C15" s="56"/>
      <c r="D15" s="56" t="s">
        <v>24</v>
      </c>
      <c r="E15" s="57"/>
      <c r="F15" s="78"/>
      <c r="G15" s="73">
        <f t="shared" si="0"/>
        <v>0</v>
      </c>
      <c r="H15" s="77"/>
      <c r="I15" s="77"/>
      <c r="J15" s="77" t="s">
        <v>29</v>
      </c>
      <c r="K15" s="58">
        <v>21222136</v>
      </c>
      <c r="L15" s="58">
        <v>10595050</v>
      </c>
      <c r="M15" s="75">
        <f t="shared" si="1"/>
        <v>-10627086</v>
      </c>
    </row>
    <row r="16" spans="1:13" s="69" customFormat="1" ht="30" customHeight="1" x14ac:dyDescent="0.3">
      <c r="A16" s="72">
        <v>10</v>
      </c>
      <c r="B16" s="56" t="s">
        <v>27</v>
      </c>
      <c r="C16" s="56" t="s">
        <v>27</v>
      </c>
      <c r="D16" s="56" t="s">
        <v>28</v>
      </c>
      <c r="E16" s="57">
        <v>321593071</v>
      </c>
      <c r="F16" s="58">
        <v>352214129</v>
      </c>
      <c r="G16" s="73">
        <f t="shared" si="0"/>
        <v>30621058</v>
      </c>
      <c r="H16" s="77"/>
      <c r="I16" s="77"/>
      <c r="J16" s="77" t="s">
        <v>31</v>
      </c>
      <c r="K16" s="58">
        <v>2958970</v>
      </c>
      <c r="L16" s="58">
        <v>2700000</v>
      </c>
      <c r="M16" s="75">
        <f t="shared" si="1"/>
        <v>-258970</v>
      </c>
    </row>
    <row r="17" spans="1:13" s="69" customFormat="1" ht="30" customHeight="1" x14ac:dyDescent="0.3">
      <c r="A17" s="76">
        <v>11</v>
      </c>
      <c r="B17" s="56"/>
      <c r="C17" s="56"/>
      <c r="D17" s="56" t="s">
        <v>30</v>
      </c>
      <c r="E17" s="57"/>
      <c r="F17" s="62"/>
      <c r="G17" s="73">
        <f t="shared" si="0"/>
        <v>0</v>
      </c>
      <c r="H17" s="77"/>
      <c r="I17" s="77"/>
      <c r="J17" s="77" t="s">
        <v>34</v>
      </c>
      <c r="K17" s="58">
        <v>5605710</v>
      </c>
      <c r="L17" s="58">
        <v>5800000</v>
      </c>
      <c r="M17" s="79">
        <f t="shared" si="1"/>
        <v>194290</v>
      </c>
    </row>
    <row r="18" spans="1:13" s="69" customFormat="1" ht="30" customHeight="1" x14ac:dyDescent="0.3">
      <c r="A18" s="76">
        <v>12</v>
      </c>
      <c r="B18" s="56" t="s">
        <v>32</v>
      </c>
      <c r="C18" s="56" t="s">
        <v>32</v>
      </c>
      <c r="D18" s="56" t="s">
        <v>109</v>
      </c>
      <c r="E18" s="57">
        <v>0</v>
      </c>
      <c r="F18" s="60"/>
      <c r="G18" s="73">
        <f t="shared" si="0"/>
        <v>0</v>
      </c>
      <c r="H18" s="81"/>
      <c r="I18" s="81"/>
      <c r="J18" s="81" t="s">
        <v>117</v>
      </c>
      <c r="K18" s="58">
        <v>441280</v>
      </c>
      <c r="L18" s="80">
        <v>600000</v>
      </c>
      <c r="M18" s="79">
        <f t="shared" si="1"/>
        <v>158720</v>
      </c>
    </row>
    <row r="19" spans="1:13" s="69" customFormat="1" ht="30" customHeight="1" x14ac:dyDescent="0.3">
      <c r="A19" s="72">
        <v>13</v>
      </c>
      <c r="B19" s="56"/>
      <c r="C19" s="56"/>
      <c r="D19" s="56" t="s">
        <v>33</v>
      </c>
      <c r="E19" s="57">
        <v>334007</v>
      </c>
      <c r="F19" s="58">
        <v>394761</v>
      </c>
      <c r="G19" s="73">
        <f t="shared" si="0"/>
        <v>60754</v>
      </c>
      <c r="H19" s="85"/>
      <c r="I19" s="85"/>
      <c r="J19" s="85" t="s">
        <v>116</v>
      </c>
      <c r="K19" s="58">
        <v>4626060</v>
      </c>
      <c r="L19" s="82">
        <v>7124868</v>
      </c>
      <c r="M19" s="83">
        <f t="shared" si="1"/>
        <v>2498808</v>
      </c>
    </row>
    <row r="20" spans="1:13" s="69" customFormat="1" ht="30" customHeight="1" x14ac:dyDescent="0.3">
      <c r="A20" s="76">
        <v>14</v>
      </c>
      <c r="B20" s="56"/>
      <c r="C20" s="56"/>
      <c r="D20" s="56" t="s">
        <v>35</v>
      </c>
      <c r="E20" s="57">
        <v>19932906</v>
      </c>
      <c r="F20" s="58">
        <v>27673870</v>
      </c>
      <c r="G20" s="84">
        <f t="shared" si="0"/>
        <v>7740964</v>
      </c>
      <c r="H20" s="74" t="s">
        <v>112</v>
      </c>
      <c r="I20" s="74" t="s">
        <v>46</v>
      </c>
      <c r="J20" s="88" t="s">
        <v>113</v>
      </c>
      <c r="K20" s="58">
        <v>0</v>
      </c>
      <c r="L20" s="58">
        <v>0</v>
      </c>
      <c r="M20" s="85">
        <f t="shared" si="1"/>
        <v>0</v>
      </c>
    </row>
    <row r="21" spans="1:13" s="69" customFormat="1" ht="30" customHeight="1" x14ac:dyDescent="0.3">
      <c r="A21" s="76">
        <v>15</v>
      </c>
      <c r="B21" s="86"/>
      <c r="C21" s="86"/>
      <c r="D21" s="87"/>
      <c r="E21" s="78">
        <v>0</v>
      </c>
      <c r="F21" s="78">
        <v>0</v>
      </c>
      <c r="G21" s="78">
        <v>0</v>
      </c>
      <c r="H21" s="77" t="s">
        <v>38</v>
      </c>
      <c r="I21" s="77" t="s">
        <v>77</v>
      </c>
      <c r="J21" s="77" t="s">
        <v>78</v>
      </c>
      <c r="K21" s="78">
        <v>291115138</v>
      </c>
      <c r="L21" s="58">
        <v>304475000</v>
      </c>
      <c r="M21" s="79">
        <f t="shared" ref="M21:M47" si="2">L21-K21</f>
        <v>13359862</v>
      </c>
    </row>
    <row r="22" spans="1:13" s="69" customFormat="1" ht="30" customHeight="1" x14ac:dyDescent="0.3">
      <c r="A22" s="72">
        <v>16</v>
      </c>
      <c r="B22" s="86"/>
      <c r="C22" s="86"/>
      <c r="D22" s="87"/>
      <c r="E22" s="78">
        <v>0</v>
      </c>
      <c r="F22" s="78">
        <v>0</v>
      </c>
      <c r="G22" s="78">
        <v>0</v>
      </c>
      <c r="H22" s="77"/>
      <c r="I22" s="77"/>
      <c r="J22" s="77" t="s">
        <v>79</v>
      </c>
      <c r="K22" s="58">
        <v>497216000</v>
      </c>
      <c r="L22" s="58">
        <v>504780000</v>
      </c>
      <c r="M22" s="79">
        <f t="shared" si="2"/>
        <v>7564000</v>
      </c>
    </row>
    <row r="23" spans="1:13" s="69" customFormat="1" ht="30" customHeight="1" x14ac:dyDescent="0.3">
      <c r="A23" s="76">
        <v>17</v>
      </c>
      <c r="B23" s="86"/>
      <c r="C23" s="86"/>
      <c r="D23" s="87"/>
      <c r="E23" s="78">
        <v>0</v>
      </c>
      <c r="F23" s="78">
        <v>0</v>
      </c>
      <c r="G23" s="78">
        <v>0</v>
      </c>
      <c r="H23" s="77"/>
      <c r="I23" s="77"/>
      <c r="J23" s="77" t="s">
        <v>115</v>
      </c>
      <c r="K23" s="58">
        <v>309928500</v>
      </c>
      <c r="L23" s="58">
        <v>355433000</v>
      </c>
      <c r="M23" s="75">
        <f t="shared" si="2"/>
        <v>45504500</v>
      </c>
    </row>
    <row r="24" spans="1:13" s="69" customFormat="1" ht="30" customHeight="1" x14ac:dyDescent="0.3">
      <c r="A24" s="76">
        <v>18</v>
      </c>
      <c r="B24" s="86"/>
      <c r="C24" s="86"/>
      <c r="D24" s="87"/>
      <c r="E24" s="78">
        <v>0</v>
      </c>
      <c r="F24" s="78">
        <v>0</v>
      </c>
      <c r="G24" s="78">
        <v>0</v>
      </c>
      <c r="H24" s="77"/>
      <c r="I24" s="77"/>
      <c r="J24" s="77" t="s">
        <v>81</v>
      </c>
      <c r="K24" s="58">
        <v>503297453</v>
      </c>
      <c r="L24" s="58">
        <v>538027914</v>
      </c>
      <c r="M24" s="75">
        <f t="shared" si="2"/>
        <v>34730461</v>
      </c>
    </row>
    <row r="25" spans="1:13" s="69" customFormat="1" ht="30" customHeight="1" x14ac:dyDescent="0.3">
      <c r="A25" s="72">
        <v>19</v>
      </c>
      <c r="B25" s="86"/>
      <c r="C25" s="86"/>
      <c r="D25" s="87"/>
      <c r="E25" s="78">
        <v>0</v>
      </c>
      <c r="F25" s="78">
        <v>0</v>
      </c>
      <c r="G25" s="78">
        <v>0</v>
      </c>
      <c r="H25" s="77"/>
      <c r="I25" s="77"/>
      <c r="J25" s="77" t="s">
        <v>82</v>
      </c>
      <c r="K25" s="58">
        <v>196467570</v>
      </c>
      <c r="L25" s="58">
        <v>264658800</v>
      </c>
      <c r="M25" s="75">
        <f t="shared" si="2"/>
        <v>68191230</v>
      </c>
    </row>
    <row r="26" spans="1:13" s="69" customFormat="1" ht="30" customHeight="1" x14ac:dyDescent="0.3">
      <c r="A26" s="76">
        <v>20</v>
      </c>
      <c r="B26" s="86"/>
      <c r="C26" s="86"/>
      <c r="D26" s="87"/>
      <c r="E26" s="78">
        <v>0</v>
      </c>
      <c r="F26" s="78">
        <v>0</v>
      </c>
      <c r="G26" s="78">
        <v>0</v>
      </c>
      <c r="H26" s="77"/>
      <c r="I26" s="77"/>
      <c r="J26" s="77" t="s">
        <v>83</v>
      </c>
      <c r="K26" s="58">
        <v>305889860</v>
      </c>
      <c r="L26" s="58">
        <v>352452000</v>
      </c>
      <c r="M26" s="75">
        <f t="shared" si="2"/>
        <v>46562140</v>
      </c>
    </row>
    <row r="27" spans="1:13" s="69" customFormat="1" ht="30" customHeight="1" x14ac:dyDescent="0.3">
      <c r="A27" s="76">
        <v>21</v>
      </c>
      <c r="B27" s="86"/>
      <c r="C27" s="86"/>
      <c r="D27" s="87"/>
      <c r="E27" s="78">
        <v>0</v>
      </c>
      <c r="F27" s="78">
        <v>0</v>
      </c>
      <c r="G27" s="78">
        <v>0</v>
      </c>
      <c r="H27" s="77"/>
      <c r="I27" s="77"/>
      <c r="J27" s="77" t="s">
        <v>84</v>
      </c>
      <c r="K27" s="58">
        <v>211964000</v>
      </c>
      <c r="L27" s="58">
        <v>211710800</v>
      </c>
      <c r="M27" s="75">
        <f t="shared" si="2"/>
        <v>-253200</v>
      </c>
    </row>
    <row r="28" spans="1:13" s="69" customFormat="1" ht="30" customHeight="1" x14ac:dyDescent="0.3">
      <c r="A28" s="72">
        <v>22</v>
      </c>
      <c r="B28" s="86"/>
      <c r="C28" s="86"/>
      <c r="D28" s="87"/>
      <c r="E28" s="78">
        <v>0</v>
      </c>
      <c r="F28" s="78">
        <v>0</v>
      </c>
      <c r="G28" s="78">
        <v>0</v>
      </c>
      <c r="H28" s="77"/>
      <c r="I28" s="77"/>
      <c r="J28" s="77" t="s">
        <v>85</v>
      </c>
      <c r="K28" s="58">
        <v>475170000</v>
      </c>
      <c r="L28" s="58">
        <v>471800000</v>
      </c>
      <c r="M28" s="75">
        <f t="shared" si="2"/>
        <v>-3370000</v>
      </c>
    </row>
    <row r="29" spans="1:13" s="69" customFormat="1" ht="30" customHeight="1" x14ac:dyDescent="0.3">
      <c r="A29" s="76">
        <v>23</v>
      </c>
      <c r="B29" s="86"/>
      <c r="C29" s="86"/>
      <c r="D29" s="87"/>
      <c r="E29" s="78">
        <v>0</v>
      </c>
      <c r="F29" s="78">
        <v>0</v>
      </c>
      <c r="G29" s="78">
        <v>0</v>
      </c>
      <c r="H29" s="77"/>
      <c r="I29" s="77"/>
      <c r="J29" s="77" t="s">
        <v>86</v>
      </c>
      <c r="K29" s="58">
        <v>269600000</v>
      </c>
      <c r="L29" s="58">
        <v>269600000</v>
      </c>
      <c r="M29" s="75">
        <f t="shared" si="2"/>
        <v>0</v>
      </c>
    </row>
    <row r="30" spans="1:13" s="69" customFormat="1" ht="30" customHeight="1" x14ac:dyDescent="0.3">
      <c r="A30" s="76">
        <v>24</v>
      </c>
      <c r="B30" s="86"/>
      <c r="C30" s="86"/>
      <c r="D30" s="87"/>
      <c r="E30" s="78">
        <v>0</v>
      </c>
      <c r="F30" s="78">
        <v>0</v>
      </c>
      <c r="G30" s="78">
        <v>0</v>
      </c>
      <c r="H30" s="77"/>
      <c r="I30" s="77"/>
      <c r="J30" s="77" t="s">
        <v>87</v>
      </c>
      <c r="K30" s="58">
        <v>630190000</v>
      </c>
      <c r="L30" s="58"/>
      <c r="M30" s="75">
        <f t="shared" si="2"/>
        <v>-630190000</v>
      </c>
    </row>
    <row r="31" spans="1:13" s="69" customFormat="1" ht="30" customHeight="1" x14ac:dyDescent="0.3">
      <c r="A31" s="72">
        <v>25</v>
      </c>
      <c r="B31" s="86"/>
      <c r="C31" s="86"/>
      <c r="D31" s="87"/>
      <c r="E31" s="78">
        <v>0</v>
      </c>
      <c r="F31" s="78">
        <v>0</v>
      </c>
      <c r="G31" s="78">
        <v>0</v>
      </c>
      <c r="H31" s="77"/>
      <c r="I31" s="77"/>
      <c r="J31" s="77" t="s">
        <v>134</v>
      </c>
      <c r="K31" s="58">
        <v>660520000</v>
      </c>
      <c r="L31" s="58">
        <v>640300000</v>
      </c>
      <c r="M31" s="75">
        <f t="shared" si="2"/>
        <v>-20220000</v>
      </c>
    </row>
    <row r="32" spans="1:13" s="69" customFormat="1" ht="30" customHeight="1" x14ac:dyDescent="0.3">
      <c r="A32" s="76">
        <v>26</v>
      </c>
      <c r="B32" s="86"/>
      <c r="C32" s="86"/>
      <c r="D32" s="87"/>
      <c r="E32" s="78">
        <v>0</v>
      </c>
      <c r="F32" s="78">
        <v>0</v>
      </c>
      <c r="G32" s="78">
        <v>0</v>
      </c>
      <c r="H32" s="77"/>
      <c r="I32" s="77"/>
      <c r="J32" s="77" t="s">
        <v>135</v>
      </c>
      <c r="K32" s="58">
        <v>687480000</v>
      </c>
      <c r="L32" s="58">
        <v>687480000</v>
      </c>
      <c r="M32" s="75">
        <f t="shared" si="2"/>
        <v>0</v>
      </c>
    </row>
    <row r="33" spans="1:13" s="69" customFormat="1" ht="30" customHeight="1" x14ac:dyDescent="0.3">
      <c r="A33" s="76">
        <v>27</v>
      </c>
      <c r="B33" s="86"/>
      <c r="C33" s="86"/>
      <c r="D33" s="87"/>
      <c r="E33" s="78">
        <v>0</v>
      </c>
      <c r="F33" s="78">
        <v>0</v>
      </c>
      <c r="G33" s="78">
        <v>0</v>
      </c>
      <c r="H33" s="77"/>
      <c r="I33" s="77"/>
      <c r="J33" s="77" t="s">
        <v>89</v>
      </c>
      <c r="K33" s="58">
        <v>593120000</v>
      </c>
      <c r="L33" s="58">
        <v>572900000</v>
      </c>
      <c r="M33" s="75">
        <f t="shared" si="2"/>
        <v>-20220000</v>
      </c>
    </row>
    <row r="34" spans="1:13" s="69" customFormat="1" ht="30" customHeight="1" x14ac:dyDescent="0.3">
      <c r="A34" s="72">
        <v>28</v>
      </c>
      <c r="B34" s="86"/>
      <c r="C34" s="86"/>
      <c r="D34" s="87"/>
      <c r="E34" s="78">
        <v>0</v>
      </c>
      <c r="F34" s="78">
        <v>0</v>
      </c>
      <c r="G34" s="78">
        <v>0</v>
      </c>
      <c r="H34" s="77"/>
      <c r="I34" s="77"/>
      <c r="J34" s="77" t="s">
        <v>90</v>
      </c>
      <c r="K34" s="58">
        <v>337000000</v>
      </c>
      <c r="L34" s="58">
        <v>337000000</v>
      </c>
      <c r="M34" s="75">
        <f t="shared" si="2"/>
        <v>0</v>
      </c>
    </row>
    <row r="35" spans="1:13" s="69" customFormat="1" ht="30" customHeight="1" x14ac:dyDescent="0.3">
      <c r="A35" s="76">
        <v>29</v>
      </c>
      <c r="B35" s="86"/>
      <c r="C35" s="86"/>
      <c r="D35" s="87"/>
      <c r="E35" s="78">
        <v>0</v>
      </c>
      <c r="F35" s="78">
        <v>0</v>
      </c>
      <c r="G35" s="78">
        <v>0</v>
      </c>
      <c r="H35" s="77"/>
      <c r="I35" s="77"/>
      <c r="J35" s="77" t="s">
        <v>91</v>
      </c>
      <c r="K35" s="58">
        <v>778470000</v>
      </c>
      <c r="L35" s="58"/>
      <c r="M35" s="75">
        <f t="shared" si="2"/>
        <v>-778470000</v>
      </c>
    </row>
    <row r="36" spans="1:13" s="69" customFormat="1" ht="30" customHeight="1" x14ac:dyDescent="0.3">
      <c r="A36" s="76">
        <v>30</v>
      </c>
      <c r="B36" s="86"/>
      <c r="C36" s="86"/>
      <c r="D36" s="87"/>
      <c r="E36" s="78">
        <v>0</v>
      </c>
      <c r="F36" s="78">
        <v>0</v>
      </c>
      <c r="G36" s="78">
        <v>0</v>
      </c>
      <c r="H36" s="77"/>
      <c r="I36" s="77"/>
      <c r="J36" s="77" t="s">
        <v>92</v>
      </c>
      <c r="K36" s="58">
        <v>576270000</v>
      </c>
      <c r="L36" s="58">
        <v>572900000</v>
      </c>
      <c r="M36" s="75">
        <f t="shared" si="2"/>
        <v>-3370000</v>
      </c>
    </row>
    <row r="37" spans="1:13" s="69" customFormat="1" ht="30" customHeight="1" x14ac:dyDescent="0.3">
      <c r="A37" s="72">
        <v>31</v>
      </c>
      <c r="B37" s="86"/>
      <c r="C37" s="86"/>
      <c r="D37" s="87"/>
      <c r="E37" s="78">
        <v>0</v>
      </c>
      <c r="F37" s="78">
        <v>0</v>
      </c>
      <c r="G37" s="78">
        <v>0</v>
      </c>
      <c r="H37" s="77"/>
      <c r="I37" s="77"/>
      <c r="J37" s="77" t="s">
        <v>93</v>
      </c>
      <c r="K37" s="58">
        <v>998752000</v>
      </c>
      <c r="L37" s="58">
        <v>1642016000</v>
      </c>
      <c r="M37" s="75">
        <f t="shared" si="2"/>
        <v>643264000</v>
      </c>
    </row>
    <row r="38" spans="1:13" s="69" customFormat="1" ht="30" customHeight="1" x14ac:dyDescent="0.3">
      <c r="A38" s="76">
        <v>32</v>
      </c>
      <c r="B38" s="86"/>
      <c r="C38" s="86"/>
      <c r="D38" s="87"/>
      <c r="E38" s="78">
        <v>0</v>
      </c>
      <c r="F38" s="78">
        <v>0</v>
      </c>
      <c r="G38" s="78">
        <v>0</v>
      </c>
      <c r="H38" s="77"/>
      <c r="I38" s="77"/>
      <c r="J38" s="77" t="s">
        <v>94</v>
      </c>
      <c r="K38" s="58">
        <v>507840000</v>
      </c>
      <c r="L38" s="58">
        <v>575552000</v>
      </c>
      <c r="M38" s="75">
        <f t="shared" si="2"/>
        <v>67712000</v>
      </c>
    </row>
    <row r="39" spans="1:13" s="69" customFormat="1" ht="30" customHeight="1" x14ac:dyDescent="0.3">
      <c r="A39" s="76">
        <v>33</v>
      </c>
      <c r="B39" s="86"/>
      <c r="C39" s="86"/>
      <c r="D39" s="87"/>
      <c r="E39" s="78">
        <v>0</v>
      </c>
      <c r="F39" s="78">
        <v>0</v>
      </c>
      <c r="G39" s="78">
        <v>0</v>
      </c>
      <c r="H39" s="77"/>
      <c r="I39" s="77"/>
      <c r="J39" s="77" t="s">
        <v>95</v>
      </c>
      <c r="K39" s="58">
        <v>338560000</v>
      </c>
      <c r="L39" s="58">
        <v>507840000</v>
      </c>
      <c r="M39" s="75">
        <f t="shared" si="2"/>
        <v>169280000</v>
      </c>
    </row>
    <row r="40" spans="1:13" s="69" customFormat="1" ht="30" customHeight="1" x14ac:dyDescent="0.3">
      <c r="A40" s="72">
        <v>34</v>
      </c>
      <c r="B40" s="86"/>
      <c r="C40" s="86"/>
      <c r="D40" s="87"/>
      <c r="E40" s="78">
        <v>0</v>
      </c>
      <c r="F40" s="78">
        <v>0</v>
      </c>
      <c r="G40" s="78">
        <v>0</v>
      </c>
      <c r="H40" s="77"/>
      <c r="I40" s="77"/>
      <c r="J40" s="77" t="s">
        <v>96</v>
      </c>
      <c r="K40" s="58">
        <v>482448000</v>
      </c>
      <c r="L40" s="58"/>
      <c r="M40" s="75">
        <f t="shared" si="2"/>
        <v>-482448000</v>
      </c>
    </row>
    <row r="41" spans="1:13" s="69" customFormat="1" ht="30" customHeight="1" x14ac:dyDescent="0.3">
      <c r="A41" s="76">
        <v>35</v>
      </c>
      <c r="B41" s="86"/>
      <c r="C41" s="86"/>
      <c r="D41" s="87"/>
      <c r="E41" s="78">
        <v>0</v>
      </c>
      <c r="F41" s="78">
        <v>0</v>
      </c>
      <c r="G41" s="78">
        <v>0</v>
      </c>
      <c r="H41" s="77"/>
      <c r="I41" s="77"/>
      <c r="J41" s="77" t="s">
        <v>97</v>
      </c>
      <c r="K41" s="58">
        <v>93104000</v>
      </c>
      <c r="L41" s="58"/>
      <c r="M41" s="75">
        <f t="shared" si="2"/>
        <v>-93104000</v>
      </c>
    </row>
    <row r="42" spans="1:13" s="69" customFormat="1" ht="30" customHeight="1" x14ac:dyDescent="0.3">
      <c r="A42" s="76">
        <v>36</v>
      </c>
      <c r="B42" s="86"/>
      <c r="C42" s="86"/>
      <c r="D42" s="87"/>
      <c r="E42" s="78">
        <v>0</v>
      </c>
      <c r="F42" s="78">
        <v>0</v>
      </c>
      <c r="G42" s="78">
        <v>0</v>
      </c>
      <c r="H42" s="77"/>
      <c r="I42" s="77"/>
      <c r="J42" s="77" t="s">
        <v>98</v>
      </c>
      <c r="K42" s="58">
        <v>67712000</v>
      </c>
      <c r="L42" s="58">
        <v>84640000</v>
      </c>
      <c r="M42" s="75">
        <f t="shared" si="2"/>
        <v>16928000</v>
      </c>
    </row>
    <row r="43" spans="1:13" s="69" customFormat="1" ht="30" customHeight="1" x14ac:dyDescent="0.3">
      <c r="A43" s="72">
        <v>37</v>
      </c>
      <c r="B43" s="86"/>
      <c r="C43" s="86"/>
      <c r="D43" s="87"/>
      <c r="E43" s="78">
        <v>0</v>
      </c>
      <c r="F43" s="78">
        <v>0</v>
      </c>
      <c r="G43" s="78">
        <v>0</v>
      </c>
      <c r="H43" s="77"/>
      <c r="I43" s="77"/>
      <c r="J43" s="77" t="s">
        <v>99</v>
      </c>
      <c r="K43" s="58">
        <v>93104000</v>
      </c>
      <c r="L43" s="58"/>
      <c r="M43" s="75">
        <f t="shared" si="2"/>
        <v>-93104000</v>
      </c>
    </row>
    <row r="44" spans="1:13" s="69" customFormat="1" ht="30" customHeight="1" x14ac:dyDescent="0.3">
      <c r="A44" s="76">
        <v>38</v>
      </c>
      <c r="B44" s="86"/>
      <c r="C44" s="86"/>
      <c r="D44" s="87"/>
      <c r="E44" s="78">
        <v>0</v>
      </c>
      <c r="F44" s="78">
        <v>0</v>
      </c>
      <c r="G44" s="78">
        <v>0</v>
      </c>
      <c r="H44" s="77"/>
      <c r="I44" s="77"/>
      <c r="J44" s="77" t="s">
        <v>100</v>
      </c>
      <c r="K44" s="58">
        <v>770224000</v>
      </c>
      <c r="L44" s="58">
        <v>1083392000</v>
      </c>
      <c r="M44" s="75">
        <f t="shared" si="2"/>
        <v>313168000</v>
      </c>
    </row>
    <row r="45" spans="1:13" ht="30" customHeight="1" x14ac:dyDescent="0.3">
      <c r="A45" s="76">
        <v>39</v>
      </c>
      <c r="B45" s="86"/>
      <c r="C45" s="86"/>
      <c r="D45" s="87"/>
      <c r="E45" s="78">
        <v>0</v>
      </c>
      <c r="F45" s="78">
        <v>0</v>
      </c>
      <c r="G45" s="78">
        <v>0</v>
      </c>
      <c r="H45" s="77"/>
      <c r="I45" s="77"/>
      <c r="J45" s="77" t="s">
        <v>118</v>
      </c>
      <c r="K45" s="58">
        <v>236971140</v>
      </c>
      <c r="L45" s="58">
        <v>338560000</v>
      </c>
      <c r="M45" s="75">
        <f t="shared" si="2"/>
        <v>101588860</v>
      </c>
    </row>
    <row r="46" spans="1:13" ht="30" customHeight="1" x14ac:dyDescent="0.3">
      <c r="A46" s="72">
        <v>40</v>
      </c>
      <c r="B46" s="86"/>
      <c r="C46" s="86"/>
      <c r="D46" s="87"/>
      <c r="E46" s="78">
        <v>0</v>
      </c>
      <c r="F46" s="78">
        <v>0</v>
      </c>
      <c r="G46" s="78">
        <v>0</v>
      </c>
      <c r="H46" s="77"/>
      <c r="I46" s="77"/>
      <c r="J46" s="77" t="s">
        <v>119</v>
      </c>
      <c r="K46" s="58">
        <v>571710000</v>
      </c>
      <c r="L46" s="58">
        <v>744048000</v>
      </c>
      <c r="M46" s="75">
        <f t="shared" si="2"/>
        <v>172338000</v>
      </c>
    </row>
    <row r="47" spans="1:13" ht="30" customHeight="1" x14ac:dyDescent="0.3">
      <c r="A47" s="76">
        <v>41</v>
      </c>
      <c r="B47" s="86"/>
      <c r="C47" s="86"/>
      <c r="D47" s="87"/>
      <c r="E47" s="78"/>
      <c r="F47" s="78"/>
      <c r="G47" s="78"/>
      <c r="H47" s="77"/>
      <c r="I47" s="77"/>
      <c r="J47" s="77" t="s">
        <v>120</v>
      </c>
      <c r="K47" s="58">
        <v>35000000</v>
      </c>
      <c r="L47" s="58">
        <v>35000000</v>
      </c>
      <c r="M47" s="75">
        <f t="shared" si="2"/>
        <v>0</v>
      </c>
    </row>
    <row r="48" spans="1:13" ht="30" customHeight="1" x14ac:dyDescent="0.3">
      <c r="A48" s="76">
        <v>42</v>
      </c>
      <c r="B48" s="86"/>
      <c r="C48" s="86"/>
      <c r="D48" s="87"/>
      <c r="E48" s="78">
        <v>0</v>
      </c>
      <c r="F48" s="78">
        <v>0</v>
      </c>
      <c r="G48" s="78">
        <v>0</v>
      </c>
      <c r="H48" s="77"/>
      <c r="I48" s="77"/>
      <c r="J48" s="89" t="s">
        <v>121</v>
      </c>
      <c r="K48" s="58">
        <v>143888000</v>
      </c>
      <c r="L48" s="58">
        <v>169280000</v>
      </c>
      <c r="M48" s="75">
        <f>L48-K48</f>
        <v>25392000</v>
      </c>
    </row>
    <row r="49" spans="1:13" ht="30" customHeight="1" x14ac:dyDescent="0.3">
      <c r="A49" s="72">
        <v>43</v>
      </c>
      <c r="B49" s="86"/>
      <c r="C49" s="86"/>
      <c r="D49" s="87"/>
      <c r="E49" s="78">
        <v>0</v>
      </c>
      <c r="F49" s="78">
        <v>0</v>
      </c>
      <c r="G49" s="78">
        <v>0</v>
      </c>
      <c r="H49" s="77"/>
      <c r="I49" s="77"/>
      <c r="J49" s="89" t="s">
        <v>122</v>
      </c>
      <c r="K49" s="58">
        <v>169280000</v>
      </c>
      <c r="L49" s="58">
        <v>169280000</v>
      </c>
      <c r="M49" s="75">
        <f>L49-K49</f>
        <v>0</v>
      </c>
    </row>
    <row r="50" spans="1:13" ht="30" customHeight="1" x14ac:dyDescent="0.3">
      <c r="A50" s="76">
        <v>44</v>
      </c>
      <c r="B50" s="86"/>
      <c r="C50" s="86"/>
      <c r="D50" s="87"/>
      <c r="E50" s="78">
        <v>0</v>
      </c>
      <c r="F50" s="78">
        <v>0</v>
      </c>
      <c r="G50" s="78">
        <v>0</v>
      </c>
      <c r="H50" s="77"/>
      <c r="I50" s="77"/>
      <c r="J50" s="90" t="s">
        <v>123</v>
      </c>
      <c r="K50" s="58">
        <v>135424000</v>
      </c>
      <c r="L50" s="58"/>
      <c r="M50" s="75">
        <f>L50-K50</f>
        <v>-135424000</v>
      </c>
    </row>
    <row r="51" spans="1:13" ht="30" customHeight="1" x14ac:dyDescent="0.3">
      <c r="A51" s="76">
        <v>45</v>
      </c>
      <c r="B51" s="86"/>
      <c r="C51" s="86"/>
      <c r="D51" s="87"/>
      <c r="E51" s="78"/>
      <c r="F51" s="78"/>
      <c r="G51" s="78"/>
      <c r="H51" s="77"/>
      <c r="I51" s="77"/>
      <c r="J51" s="91" t="s">
        <v>124</v>
      </c>
      <c r="K51" s="58">
        <v>93104000</v>
      </c>
      <c r="L51" s="58"/>
      <c r="M51" s="75">
        <f>L51-K51</f>
        <v>-93104000</v>
      </c>
    </row>
    <row r="52" spans="1:13" ht="30" customHeight="1" x14ac:dyDescent="0.3">
      <c r="A52" s="72">
        <v>46</v>
      </c>
      <c r="B52" s="86"/>
      <c r="C52" s="86"/>
      <c r="D52" s="87"/>
      <c r="E52" s="78">
        <v>0</v>
      </c>
      <c r="F52" s="78">
        <v>0</v>
      </c>
      <c r="G52" s="78">
        <v>0</v>
      </c>
      <c r="H52" s="77"/>
      <c r="I52" s="77"/>
      <c r="J52" s="92" t="s">
        <v>125</v>
      </c>
      <c r="K52" s="58">
        <v>67712000</v>
      </c>
      <c r="L52" s="58"/>
      <c r="M52" s="75">
        <f t="shared" ref="M52:M63" si="3">L52-K52</f>
        <v>-67712000</v>
      </c>
    </row>
    <row r="53" spans="1:13" ht="30" customHeight="1" x14ac:dyDescent="0.3">
      <c r="A53" s="76">
        <v>47</v>
      </c>
      <c r="B53" s="86"/>
      <c r="C53" s="86"/>
      <c r="D53" s="87"/>
      <c r="E53" s="78">
        <v>0</v>
      </c>
      <c r="F53" s="78">
        <v>0</v>
      </c>
      <c r="G53" s="78">
        <v>0</v>
      </c>
      <c r="H53" s="77"/>
      <c r="I53" s="77"/>
      <c r="J53" s="91" t="s">
        <v>126</v>
      </c>
      <c r="K53" s="58">
        <v>296240000</v>
      </c>
      <c r="L53" s="58"/>
      <c r="M53" s="75">
        <f t="shared" si="3"/>
        <v>-296240000</v>
      </c>
    </row>
    <row r="54" spans="1:13" ht="30" customHeight="1" x14ac:dyDescent="0.3">
      <c r="A54" s="76">
        <v>48</v>
      </c>
      <c r="B54" s="86"/>
      <c r="C54" s="86"/>
      <c r="D54" s="87"/>
      <c r="E54" s="78"/>
      <c r="F54" s="78"/>
      <c r="G54" s="78">
        <v>0</v>
      </c>
      <c r="H54" s="77"/>
      <c r="I54" s="77"/>
      <c r="J54" s="91" t="s">
        <v>136</v>
      </c>
      <c r="K54" s="58">
        <v>0</v>
      </c>
      <c r="L54" s="58">
        <v>168500000</v>
      </c>
      <c r="M54" s="75">
        <f t="shared" si="3"/>
        <v>168500000</v>
      </c>
    </row>
    <row r="55" spans="1:13" ht="30" customHeight="1" x14ac:dyDescent="0.3">
      <c r="A55" s="72">
        <v>49</v>
      </c>
      <c r="B55" s="86"/>
      <c r="C55" s="86"/>
      <c r="D55" s="87"/>
      <c r="E55" s="78"/>
      <c r="F55" s="78"/>
      <c r="G55" s="78">
        <v>0</v>
      </c>
      <c r="H55" s="77"/>
      <c r="I55" s="77"/>
      <c r="J55" s="91" t="s">
        <v>137</v>
      </c>
      <c r="K55" s="58">
        <v>0</v>
      </c>
      <c r="L55" s="58">
        <v>303300000</v>
      </c>
      <c r="M55" s="75">
        <f t="shared" si="3"/>
        <v>303300000</v>
      </c>
    </row>
    <row r="56" spans="1:13" ht="30" customHeight="1" x14ac:dyDescent="0.3">
      <c r="A56" s="76">
        <v>50</v>
      </c>
      <c r="B56" s="86"/>
      <c r="C56" s="86"/>
      <c r="D56" s="87"/>
      <c r="E56" s="78"/>
      <c r="F56" s="78"/>
      <c r="G56" s="78">
        <v>0</v>
      </c>
      <c r="H56" s="77"/>
      <c r="I56" s="77"/>
      <c r="J56" s="91" t="s">
        <v>138</v>
      </c>
      <c r="K56" s="58">
        <v>0</v>
      </c>
      <c r="L56" s="58">
        <v>110032000</v>
      </c>
      <c r="M56" s="75">
        <f t="shared" si="3"/>
        <v>110032000</v>
      </c>
    </row>
    <row r="57" spans="1:13" ht="30" customHeight="1" x14ac:dyDescent="0.3">
      <c r="A57" s="76">
        <v>51</v>
      </c>
      <c r="B57" s="86"/>
      <c r="C57" s="86"/>
      <c r="D57" s="87"/>
      <c r="E57" s="78"/>
      <c r="F57" s="78"/>
      <c r="G57" s="78">
        <v>0</v>
      </c>
      <c r="H57" s="77"/>
      <c r="I57" s="77"/>
      <c r="J57" s="91" t="s">
        <v>139</v>
      </c>
      <c r="K57" s="58">
        <v>0</v>
      </c>
      <c r="L57" s="58">
        <v>414736000</v>
      </c>
      <c r="M57" s="75">
        <f t="shared" si="3"/>
        <v>414736000</v>
      </c>
    </row>
    <row r="58" spans="1:13" ht="30" customHeight="1" x14ac:dyDescent="0.3">
      <c r="A58" s="72">
        <v>52</v>
      </c>
      <c r="B58" s="86"/>
      <c r="C58" s="86"/>
      <c r="D58" s="87"/>
      <c r="E58" s="78"/>
      <c r="F58" s="78"/>
      <c r="G58" s="78">
        <v>0</v>
      </c>
      <c r="H58" s="77"/>
      <c r="I58" s="77"/>
      <c r="J58" s="91" t="s">
        <v>140</v>
      </c>
      <c r="K58" s="58">
        <v>0</v>
      </c>
      <c r="L58" s="58">
        <v>118496000</v>
      </c>
      <c r="M58" s="75">
        <f t="shared" si="3"/>
        <v>118496000</v>
      </c>
    </row>
    <row r="59" spans="1:13" ht="30" customHeight="1" x14ac:dyDescent="0.3">
      <c r="A59" s="76">
        <v>53</v>
      </c>
      <c r="B59" s="86"/>
      <c r="C59" s="86"/>
      <c r="D59" s="87"/>
      <c r="E59" s="78"/>
      <c r="F59" s="78"/>
      <c r="G59" s="78">
        <v>0</v>
      </c>
      <c r="H59" s="77"/>
      <c r="I59" s="77"/>
      <c r="J59" s="91" t="s">
        <v>141</v>
      </c>
      <c r="K59" s="58">
        <v>0</v>
      </c>
      <c r="L59" s="58">
        <v>152352000</v>
      </c>
      <c r="M59" s="75">
        <f t="shared" si="3"/>
        <v>152352000</v>
      </c>
    </row>
    <row r="60" spans="1:13" ht="30" customHeight="1" x14ac:dyDescent="0.3">
      <c r="A60" s="76">
        <v>54</v>
      </c>
      <c r="B60" s="86"/>
      <c r="C60" s="86"/>
      <c r="D60" s="87"/>
      <c r="E60" s="78"/>
      <c r="F60" s="78"/>
      <c r="G60" s="78">
        <v>0</v>
      </c>
      <c r="H60" s="77"/>
      <c r="I60" s="77"/>
      <c r="J60" s="91" t="s">
        <v>142</v>
      </c>
      <c r="K60" s="58">
        <v>0</v>
      </c>
      <c r="L60" s="58">
        <v>507840000</v>
      </c>
      <c r="M60" s="75">
        <f t="shared" si="3"/>
        <v>507840000</v>
      </c>
    </row>
    <row r="61" spans="1:13" ht="30" customHeight="1" x14ac:dyDescent="0.3">
      <c r="A61" s="72">
        <v>55</v>
      </c>
      <c r="B61" s="86"/>
      <c r="C61" s="86"/>
      <c r="D61" s="87"/>
      <c r="E61" s="78"/>
      <c r="F61" s="78"/>
      <c r="G61" s="78">
        <v>0</v>
      </c>
      <c r="H61" s="77"/>
      <c r="I61" s="77"/>
      <c r="J61" s="91" t="s">
        <v>143</v>
      </c>
      <c r="K61" s="58">
        <v>0</v>
      </c>
      <c r="L61" s="58">
        <v>700960000</v>
      </c>
      <c r="M61" s="75">
        <f t="shared" si="3"/>
        <v>700960000</v>
      </c>
    </row>
    <row r="62" spans="1:13" ht="30" customHeight="1" x14ac:dyDescent="0.3">
      <c r="A62" s="76">
        <v>56</v>
      </c>
      <c r="B62" s="86"/>
      <c r="C62" s="86"/>
      <c r="D62" s="87"/>
      <c r="E62" s="78"/>
      <c r="F62" s="78"/>
      <c r="G62" s="78">
        <v>0</v>
      </c>
      <c r="H62" s="77"/>
      <c r="I62" s="77"/>
      <c r="J62" s="91" t="s">
        <v>144</v>
      </c>
      <c r="K62" s="58">
        <v>0</v>
      </c>
      <c r="L62" s="58">
        <v>687480000</v>
      </c>
      <c r="M62" s="75">
        <f t="shared" si="3"/>
        <v>687480000</v>
      </c>
    </row>
    <row r="63" spans="1:13" ht="30" customHeight="1" x14ac:dyDescent="0.3">
      <c r="A63" s="76"/>
      <c r="B63" s="86"/>
      <c r="C63" s="86"/>
      <c r="D63" s="87"/>
      <c r="E63" s="78"/>
      <c r="F63" s="78"/>
      <c r="G63" s="78"/>
      <c r="H63" s="77"/>
      <c r="I63" s="77"/>
      <c r="J63" s="91" t="s">
        <v>215</v>
      </c>
      <c r="K63" s="58"/>
      <c r="L63" s="58">
        <v>643264000</v>
      </c>
      <c r="M63" s="75">
        <f t="shared" si="3"/>
        <v>643264000</v>
      </c>
    </row>
    <row r="64" spans="1:13" ht="30" customHeight="1" x14ac:dyDescent="0.3">
      <c r="A64" s="72">
        <v>58</v>
      </c>
      <c r="B64" s="86"/>
      <c r="C64" s="86"/>
      <c r="D64" s="87"/>
      <c r="E64" s="78"/>
      <c r="F64" s="78"/>
      <c r="G64" s="78">
        <v>0</v>
      </c>
      <c r="H64" s="77" t="s">
        <v>38</v>
      </c>
      <c r="I64" s="77" t="s">
        <v>110</v>
      </c>
      <c r="J64" s="77" t="s">
        <v>101</v>
      </c>
      <c r="K64" s="78">
        <v>16964230</v>
      </c>
      <c r="L64" s="58"/>
      <c r="M64" s="75">
        <f t="shared" ref="M64" si="4">L64-K64</f>
        <v>-16964230</v>
      </c>
    </row>
    <row r="65" spans="1:13" ht="30" customHeight="1" x14ac:dyDescent="0.3">
      <c r="A65" s="76">
        <v>60</v>
      </c>
      <c r="B65" s="86"/>
      <c r="C65" s="86"/>
      <c r="D65" s="87"/>
      <c r="E65" s="78">
        <v>0</v>
      </c>
      <c r="F65" s="78">
        <v>0</v>
      </c>
      <c r="G65" s="78">
        <v>0</v>
      </c>
      <c r="H65" s="77" t="s">
        <v>38</v>
      </c>
      <c r="I65" s="77" t="s">
        <v>110</v>
      </c>
      <c r="J65" s="77" t="s">
        <v>102</v>
      </c>
      <c r="K65" s="58">
        <v>12028560</v>
      </c>
      <c r="L65" s="60">
        <v>11000000</v>
      </c>
      <c r="M65" s="75">
        <f>L65-K65</f>
        <v>-1028560</v>
      </c>
    </row>
    <row r="66" spans="1:13" ht="30" customHeight="1" x14ac:dyDescent="0.3">
      <c r="A66" s="72">
        <v>61</v>
      </c>
      <c r="B66" s="86"/>
      <c r="C66" s="86"/>
      <c r="D66" s="87"/>
      <c r="E66" s="78">
        <v>0</v>
      </c>
      <c r="F66" s="78">
        <v>0</v>
      </c>
      <c r="G66" s="78">
        <v>0</v>
      </c>
      <c r="H66" s="77" t="s">
        <v>38</v>
      </c>
      <c r="I66" s="77" t="s">
        <v>111</v>
      </c>
      <c r="J66" s="77" t="s">
        <v>103</v>
      </c>
      <c r="K66" s="58">
        <v>955507</v>
      </c>
      <c r="L66" s="60">
        <v>0</v>
      </c>
      <c r="M66" s="75">
        <f>L66-K66</f>
        <v>-955507</v>
      </c>
    </row>
    <row r="67" spans="1:13" ht="30" customHeight="1" x14ac:dyDescent="0.3">
      <c r="A67" s="76">
        <v>62</v>
      </c>
      <c r="B67" s="86"/>
      <c r="C67" s="86"/>
      <c r="D67" s="87"/>
      <c r="E67" s="78">
        <v>0</v>
      </c>
      <c r="F67" s="78">
        <v>0</v>
      </c>
      <c r="G67" s="78">
        <v>0</v>
      </c>
      <c r="H67" s="77" t="s">
        <v>38</v>
      </c>
      <c r="I67" s="77" t="s">
        <v>162</v>
      </c>
      <c r="J67" s="77" t="s">
        <v>162</v>
      </c>
      <c r="K67" s="58">
        <v>300235070</v>
      </c>
      <c r="L67" s="60">
        <v>362253200</v>
      </c>
      <c r="M67" s="75">
        <f>L67-K67</f>
        <v>62018130</v>
      </c>
    </row>
    <row r="68" spans="1:13" ht="30" customHeight="1" x14ac:dyDescent="0.3">
      <c r="A68" s="76">
        <v>63</v>
      </c>
      <c r="B68" s="86"/>
      <c r="C68" s="86"/>
      <c r="D68" s="87"/>
      <c r="E68" s="78"/>
      <c r="F68" s="78"/>
      <c r="G68" s="78"/>
      <c r="H68" s="77" t="s">
        <v>39</v>
      </c>
      <c r="I68" s="77" t="s">
        <v>39</v>
      </c>
      <c r="J68" s="77" t="s">
        <v>40</v>
      </c>
      <c r="K68" s="58">
        <v>129823277</v>
      </c>
      <c r="L68" s="60">
        <v>31481672</v>
      </c>
      <c r="M68" s="75">
        <f>L68-K68</f>
        <v>-98341605</v>
      </c>
    </row>
    <row r="69" spans="1:13" ht="30" customHeight="1" x14ac:dyDescent="0.3">
      <c r="A69" s="72">
        <v>64</v>
      </c>
      <c r="B69" s="86"/>
      <c r="C69" s="86"/>
      <c r="D69" s="87"/>
      <c r="E69" s="78">
        <v>0</v>
      </c>
      <c r="F69" s="78">
        <v>0</v>
      </c>
      <c r="G69" s="78">
        <v>0</v>
      </c>
      <c r="H69" s="77" t="s">
        <v>39</v>
      </c>
      <c r="I69" s="77" t="s">
        <v>39</v>
      </c>
      <c r="J69" s="77" t="s">
        <v>41</v>
      </c>
      <c r="K69" s="58">
        <v>94400743</v>
      </c>
      <c r="L69" s="60">
        <v>126841646</v>
      </c>
      <c r="M69" s="75">
        <f t="shared" si="1"/>
        <v>32440903</v>
      </c>
    </row>
    <row r="70" spans="1:13" s="63" customFormat="1" ht="30" customHeight="1" thickBot="1" x14ac:dyDescent="0.35">
      <c r="A70" s="144" t="s">
        <v>42</v>
      </c>
      <c r="B70" s="145"/>
      <c r="C70" s="145"/>
      <c r="D70" s="146"/>
      <c r="E70" s="93">
        <f>SUM(E7:E69)</f>
        <v>13429672104</v>
      </c>
      <c r="F70" s="93">
        <f>SUM(F7:F69)</f>
        <v>16274270000</v>
      </c>
      <c r="G70" s="93">
        <f>SUM(G7:G69)</f>
        <v>2844597896</v>
      </c>
      <c r="H70" s="147" t="s">
        <v>42</v>
      </c>
      <c r="I70" s="148"/>
      <c r="J70" s="146"/>
      <c r="K70" s="93">
        <f>SUM(K7:K69)</f>
        <v>13429672104</v>
      </c>
      <c r="L70" s="93">
        <f>SUM(L7:L69)</f>
        <v>16274270000</v>
      </c>
      <c r="M70" s="94">
        <f>SUM(M7:M69)</f>
        <v>2844597896</v>
      </c>
    </row>
    <row r="71" spans="1:13" ht="30" customHeight="1" x14ac:dyDescent="0.3"/>
  </sheetData>
  <mergeCells count="17">
    <mergeCell ref="A1:M1"/>
    <mergeCell ref="L2:M2"/>
    <mergeCell ref="A4:A6"/>
    <mergeCell ref="B4:G4"/>
    <mergeCell ref="H4:M4"/>
    <mergeCell ref="B5:B6"/>
    <mergeCell ref="C5:C6"/>
    <mergeCell ref="D5:D6"/>
    <mergeCell ref="E5:G5"/>
    <mergeCell ref="H5:H6"/>
    <mergeCell ref="I5:I6"/>
    <mergeCell ref="J5:J6"/>
    <mergeCell ref="K5:M5"/>
    <mergeCell ref="C7:C8"/>
    <mergeCell ref="B7:B8"/>
    <mergeCell ref="A70:D70"/>
    <mergeCell ref="H70:J70"/>
  </mergeCells>
  <phoneticPr fontId="2" type="noConversion"/>
  <printOptions horizontalCentered="1"/>
  <pageMargins left="0.23622047244094491" right="0.23622047244094491" top="0.42" bottom="0.31" header="0.31496062992125984" footer="0.31496062992125984"/>
  <pageSetup paperSize="9" scale="3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5"/>
  <sheetViews>
    <sheetView topLeftCell="A13" zoomScale="55" zoomScaleNormal="55" zoomScaleSheetLayoutView="55" workbookViewId="0">
      <selection activeCell="F13" sqref="F13"/>
    </sheetView>
  </sheetViews>
  <sheetFormatPr defaultColWidth="9" defaultRowHeight="22.5" x14ac:dyDescent="0.3"/>
  <cols>
    <col min="1" max="1" width="7.75" style="44" bestFit="1" customWidth="1"/>
    <col min="2" max="2" width="9.75" style="44" customWidth="1"/>
    <col min="3" max="3" width="17.375" style="44" customWidth="1"/>
    <col min="4" max="4" width="20.5" style="44" customWidth="1"/>
    <col min="5" max="5" width="36.75" style="44" customWidth="1"/>
    <col min="6" max="7" width="25.625" style="45" customWidth="1"/>
    <col min="8" max="8" width="29.875" style="45" bestFit="1" customWidth="1"/>
    <col min="9" max="9" width="89.375" style="69" customWidth="1"/>
    <col min="10" max="16384" width="9" style="43"/>
  </cols>
  <sheetData>
    <row r="1" spans="1:9" ht="30" customHeight="1" x14ac:dyDescent="0.3">
      <c r="A1" s="162" t="s">
        <v>145</v>
      </c>
      <c r="B1" s="149"/>
      <c r="C1" s="149"/>
      <c r="D1" s="149"/>
      <c r="E1" s="149"/>
      <c r="F1" s="149"/>
      <c r="G1" s="149"/>
      <c r="H1" s="149"/>
      <c r="I1" s="149"/>
    </row>
    <row r="2" spans="1:9" ht="30" customHeight="1" thickBot="1" x14ac:dyDescent="0.35">
      <c r="I2" s="45" t="s">
        <v>104</v>
      </c>
    </row>
    <row r="3" spans="1:9" ht="30" customHeight="1" x14ac:dyDescent="0.3">
      <c r="A3" s="163" t="s">
        <v>0</v>
      </c>
      <c r="B3" s="165" t="s">
        <v>43</v>
      </c>
      <c r="C3" s="165" t="s">
        <v>3</v>
      </c>
      <c r="D3" s="165" t="s">
        <v>4</v>
      </c>
      <c r="E3" s="165" t="s">
        <v>5</v>
      </c>
      <c r="F3" s="165" t="s">
        <v>6</v>
      </c>
      <c r="G3" s="165"/>
      <c r="H3" s="165"/>
      <c r="I3" s="167" t="s">
        <v>44</v>
      </c>
    </row>
    <row r="4" spans="1:9" ht="45" customHeight="1" thickBot="1" x14ac:dyDescent="0.35">
      <c r="A4" s="164"/>
      <c r="B4" s="166"/>
      <c r="C4" s="166"/>
      <c r="D4" s="166"/>
      <c r="E4" s="166"/>
      <c r="F4" s="46" t="s">
        <v>58</v>
      </c>
      <c r="G4" s="46" t="s">
        <v>57</v>
      </c>
      <c r="H4" s="46" t="s">
        <v>114</v>
      </c>
      <c r="I4" s="168"/>
    </row>
    <row r="5" spans="1:9" ht="75.75" thickTop="1" x14ac:dyDescent="0.3">
      <c r="A5" s="47">
        <v>1</v>
      </c>
      <c r="B5" s="48" t="s">
        <v>1</v>
      </c>
      <c r="C5" s="49" t="s">
        <v>7</v>
      </c>
      <c r="D5" s="49" t="s">
        <v>7</v>
      </c>
      <c r="E5" s="49" t="s">
        <v>130</v>
      </c>
      <c r="F5" s="50">
        <v>1284733000</v>
      </c>
      <c r="G5" s="51">
        <v>1389360000</v>
      </c>
      <c r="H5" s="52">
        <v>104627000</v>
      </c>
      <c r="I5" s="53" t="s">
        <v>180</v>
      </c>
    </row>
    <row r="6" spans="1:9" ht="41.25" customHeight="1" x14ac:dyDescent="0.3">
      <c r="A6" s="54">
        <v>2</v>
      </c>
      <c r="B6" s="55" t="s">
        <v>1</v>
      </c>
      <c r="C6" s="56" t="s">
        <v>7</v>
      </c>
      <c r="D6" s="56" t="s">
        <v>7</v>
      </c>
      <c r="E6" s="56" t="s">
        <v>132</v>
      </c>
      <c r="F6" s="57">
        <v>306453900</v>
      </c>
      <c r="G6" s="58">
        <v>365613200</v>
      </c>
      <c r="H6" s="52">
        <v>59159300</v>
      </c>
      <c r="I6" s="59" t="s">
        <v>204</v>
      </c>
    </row>
    <row r="7" spans="1:9" ht="373.5" customHeight="1" x14ac:dyDescent="0.3">
      <c r="A7" s="54">
        <v>3</v>
      </c>
      <c r="B7" s="55" t="s">
        <v>1</v>
      </c>
      <c r="C7" s="56" t="s">
        <v>11</v>
      </c>
      <c r="D7" s="56" t="s">
        <v>11</v>
      </c>
      <c r="E7" s="56" t="s">
        <v>105</v>
      </c>
      <c r="F7" s="57">
        <v>5523067220</v>
      </c>
      <c r="G7" s="60">
        <v>6830684020</v>
      </c>
      <c r="H7" s="52">
        <v>1307616800</v>
      </c>
      <c r="I7" s="59" t="s">
        <v>208</v>
      </c>
    </row>
    <row r="8" spans="1:9" ht="337.5" x14ac:dyDescent="0.3">
      <c r="A8" s="54">
        <v>4</v>
      </c>
      <c r="B8" s="55" t="s">
        <v>1</v>
      </c>
      <c r="C8" s="56" t="s">
        <v>11</v>
      </c>
      <c r="D8" s="56" t="s">
        <v>11</v>
      </c>
      <c r="E8" s="56" t="s">
        <v>12</v>
      </c>
      <c r="F8" s="57">
        <v>3118130750</v>
      </c>
      <c r="G8" s="60">
        <v>3797585010</v>
      </c>
      <c r="H8" s="52">
        <v>679454260</v>
      </c>
      <c r="I8" s="59" t="s">
        <v>209</v>
      </c>
    </row>
    <row r="9" spans="1:9" ht="141.75" customHeight="1" x14ac:dyDescent="0.3">
      <c r="A9" s="54">
        <v>5</v>
      </c>
      <c r="B9" s="55" t="s">
        <v>1</v>
      </c>
      <c r="C9" s="56" t="s">
        <v>11</v>
      </c>
      <c r="D9" s="56" t="s">
        <v>11</v>
      </c>
      <c r="E9" s="56" t="s">
        <v>14</v>
      </c>
      <c r="F9" s="57">
        <v>2845427250</v>
      </c>
      <c r="G9" s="57">
        <v>3500745010</v>
      </c>
      <c r="H9" s="52">
        <v>655317760</v>
      </c>
      <c r="I9" s="59" t="s">
        <v>210</v>
      </c>
    </row>
    <row r="10" spans="1:9" ht="35.25" customHeight="1" x14ac:dyDescent="0.3">
      <c r="A10" s="54">
        <v>6</v>
      </c>
      <c r="B10" s="55" t="s">
        <v>1</v>
      </c>
      <c r="C10" s="56" t="s">
        <v>17</v>
      </c>
      <c r="D10" s="56" t="s">
        <v>17</v>
      </c>
      <c r="E10" s="56" t="s">
        <v>146</v>
      </c>
      <c r="F10" s="57">
        <v>6000000</v>
      </c>
      <c r="G10" s="57">
        <v>6000000</v>
      </c>
      <c r="H10" s="52">
        <v>0</v>
      </c>
      <c r="I10" s="59" t="s">
        <v>147</v>
      </c>
    </row>
    <row r="11" spans="1:9" ht="24" customHeight="1" x14ac:dyDescent="0.3">
      <c r="A11" s="54">
        <v>7</v>
      </c>
      <c r="B11" s="55" t="s">
        <v>1</v>
      </c>
      <c r="C11" s="56" t="s">
        <v>21</v>
      </c>
      <c r="D11" s="56" t="s">
        <v>21</v>
      </c>
      <c r="E11" s="56" t="s">
        <v>22</v>
      </c>
      <c r="F11" s="57">
        <v>4000000</v>
      </c>
      <c r="G11" s="60">
        <v>4000000</v>
      </c>
      <c r="H11" s="52">
        <v>0</v>
      </c>
      <c r="I11" s="61" t="s">
        <v>148</v>
      </c>
    </row>
    <row r="12" spans="1:9" ht="408.75" customHeight="1" x14ac:dyDescent="0.3">
      <c r="A12" s="54">
        <v>8</v>
      </c>
      <c r="B12" s="55" t="s">
        <v>1</v>
      </c>
      <c r="C12" s="56" t="s">
        <v>27</v>
      </c>
      <c r="D12" s="56" t="s">
        <v>27</v>
      </c>
      <c r="E12" s="56" t="s">
        <v>28</v>
      </c>
      <c r="F12" s="57">
        <v>321593071</v>
      </c>
      <c r="G12" s="57">
        <v>352214129</v>
      </c>
      <c r="H12" s="52">
        <v>30621058</v>
      </c>
      <c r="I12" s="61" t="s">
        <v>211</v>
      </c>
    </row>
    <row r="13" spans="1:9" ht="384" customHeight="1" x14ac:dyDescent="0.3">
      <c r="A13" s="54">
        <v>9</v>
      </c>
      <c r="B13" s="55" t="s">
        <v>1</v>
      </c>
      <c r="C13" s="56" t="s">
        <v>32</v>
      </c>
      <c r="D13" s="56" t="s">
        <v>32</v>
      </c>
      <c r="E13" s="56" t="s">
        <v>33</v>
      </c>
      <c r="F13" s="57">
        <v>334007</v>
      </c>
      <c r="G13" s="60">
        <v>394761</v>
      </c>
      <c r="H13" s="52">
        <v>60754</v>
      </c>
      <c r="I13" s="59" t="s">
        <v>212</v>
      </c>
    </row>
    <row r="14" spans="1:9" s="63" customFormat="1" ht="93.75" customHeight="1" x14ac:dyDescent="0.3">
      <c r="A14" s="54">
        <v>13</v>
      </c>
      <c r="B14" s="48"/>
      <c r="C14" s="56" t="s">
        <v>32</v>
      </c>
      <c r="D14" s="56" t="s">
        <v>32</v>
      </c>
      <c r="E14" s="56" t="s">
        <v>35</v>
      </c>
      <c r="F14" s="57">
        <v>19932906</v>
      </c>
      <c r="G14" s="60">
        <v>27673870</v>
      </c>
      <c r="H14" s="52">
        <v>7740964</v>
      </c>
      <c r="I14" s="61" t="s">
        <v>181</v>
      </c>
    </row>
    <row r="15" spans="1:9" s="63" customFormat="1" ht="38.25" customHeight="1" thickBot="1" x14ac:dyDescent="0.35">
      <c r="A15" s="64"/>
      <c r="B15" s="65"/>
      <c r="C15" s="161" t="s">
        <v>42</v>
      </c>
      <c r="D15" s="161"/>
      <c r="E15" s="161"/>
      <c r="F15" s="66">
        <f>SUM(F5:F14)</f>
        <v>13429672104</v>
      </c>
      <c r="G15" s="66">
        <f>SUM(G5:G14)</f>
        <v>16274270000</v>
      </c>
      <c r="H15" s="67">
        <f>SUM(H5:H14)</f>
        <v>2844597896</v>
      </c>
      <c r="I15" s="68"/>
    </row>
  </sheetData>
  <mergeCells count="9">
    <mergeCell ref="C15:E15"/>
    <mergeCell ref="A1:I1"/>
    <mergeCell ref="A3:A4"/>
    <mergeCell ref="B3:B4"/>
    <mergeCell ref="C3:C4"/>
    <mergeCell ref="D3:D4"/>
    <mergeCell ref="E3:E4"/>
    <mergeCell ref="F3:H3"/>
    <mergeCell ref="I3:I4"/>
  </mergeCells>
  <phoneticPr fontId="2" type="noConversion"/>
  <printOptions horizontalCentered="1"/>
  <pageMargins left="0.25" right="0.25" top="0.75" bottom="0.55000000000000004" header="0.30000001192092896" footer="0.30000001192092896"/>
  <pageSetup paperSize="9" scale="5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68"/>
  <sheetViews>
    <sheetView topLeftCell="A64" zoomScale="55" zoomScaleNormal="55" zoomScaleSheetLayoutView="25" workbookViewId="0">
      <selection activeCell="I61" sqref="I61"/>
    </sheetView>
  </sheetViews>
  <sheetFormatPr defaultColWidth="9" defaultRowHeight="22.5" x14ac:dyDescent="0.3"/>
  <cols>
    <col min="1" max="2" width="7.75" style="44" bestFit="1" customWidth="1"/>
    <col min="3" max="3" width="24.125" style="44" customWidth="1"/>
    <col min="4" max="4" width="35.5" style="44" bestFit="1" customWidth="1"/>
    <col min="5" max="5" width="40.625" style="44" customWidth="1"/>
    <col min="6" max="7" width="25.625" style="69" customWidth="1"/>
    <col min="8" max="8" width="28.5" style="69" bestFit="1" customWidth="1"/>
    <col min="9" max="9" width="81.75" style="69" customWidth="1"/>
    <col min="10" max="16384" width="9" style="43"/>
  </cols>
  <sheetData>
    <row r="1" spans="1:9" ht="30" customHeight="1" x14ac:dyDescent="0.3">
      <c r="A1" s="162" t="s">
        <v>149</v>
      </c>
      <c r="B1" s="149"/>
      <c r="C1" s="149"/>
      <c r="D1" s="149"/>
      <c r="E1" s="149"/>
      <c r="F1" s="149"/>
      <c r="G1" s="149"/>
      <c r="H1" s="149"/>
      <c r="I1" s="149"/>
    </row>
    <row r="2" spans="1:9" ht="30" customHeight="1" thickBot="1" x14ac:dyDescent="0.35">
      <c r="A2" s="96"/>
      <c r="B2" s="70"/>
      <c r="C2" s="70"/>
      <c r="D2" s="70"/>
      <c r="E2" s="70"/>
      <c r="F2" s="70"/>
      <c r="G2" s="70"/>
      <c r="H2" s="70"/>
      <c r="I2" s="97" t="s">
        <v>104</v>
      </c>
    </row>
    <row r="3" spans="1:9" ht="30" customHeight="1" x14ac:dyDescent="0.3">
      <c r="A3" s="163" t="s">
        <v>0</v>
      </c>
      <c r="B3" s="165" t="s">
        <v>43</v>
      </c>
      <c r="C3" s="165" t="s">
        <v>3</v>
      </c>
      <c r="D3" s="165" t="s">
        <v>4</v>
      </c>
      <c r="E3" s="165" t="s">
        <v>5</v>
      </c>
      <c r="F3" s="165" t="s">
        <v>6</v>
      </c>
      <c r="G3" s="165"/>
      <c r="H3" s="165"/>
      <c r="I3" s="167" t="s">
        <v>44</v>
      </c>
    </row>
    <row r="4" spans="1:9" ht="42.75" customHeight="1" thickBot="1" x14ac:dyDescent="0.35">
      <c r="A4" s="164"/>
      <c r="B4" s="166"/>
      <c r="C4" s="166"/>
      <c r="D4" s="166"/>
      <c r="E4" s="166"/>
      <c r="F4" s="46" t="s">
        <v>58</v>
      </c>
      <c r="G4" s="46" t="s">
        <v>57</v>
      </c>
      <c r="H4" s="46" t="s">
        <v>114</v>
      </c>
      <c r="I4" s="168"/>
    </row>
    <row r="5" spans="1:9" ht="132" thickTop="1" x14ac:dyDescent="0.3">
      <c r="A5" s="47">
        <v>1</v>
      </c>
      <c r="B5" s="48" t="s">
        <v>2</v>
      </c>
      <c r="C5" s="49" t="s">
        <v>8</v>
      </c>
      <c r="D5" s="49" t="s">
        <v>9</v>
      </c>
      <c r="E5" s="49" t="s">
        <v>10</v>
      </c>
      <c r="F5" s="50">
        <v>283517600</v>
      </c>
      <c r="G5" s="51">
        <v>315387600</v>
      </c>
      <c r="H5" s="52">
        <v>31870000</v>
      </c>
      <c r="I5" s="53" t="s">
        <v>182</v>
      </c>
    </row>
    <row r="6" spans="1:9" ht="138" customHeight="1" x14ac:dyDescent="0.3">
      <c r="A6" s="54">
        <v>2</v>
      </c>
      <c r="B6" s="55" t="s">
        <v>2</v>
      </c>
      <c r="C6" s="56" t="s">
        <v>8</v>
      </c>
      <c r="D6" s="56" t="s">
        <v>9</v>
      </c>
      <c r="E6" s="56" t="s">
        <v>13</v>
      </c>
      <c r="F6" s="57">
        <v>53029740</v>
      </c>
      <c r="G6" s="58">
        <v>70279090</v>
      </c>
      <c r="H6" s="98">
        <v>17249350</v>
      </c>
      <c r="I6" s="59" t="s">
        <v>183</v>
      </c>
    </row>
    <row r="7" spans="1:9" ht="30" customHeight="1" x14ac:dyDescent="0.3">
      <c r="A7" s="54">
        <v>3</v>
      </c>
      <c r="B7" s="55" t="s">
        <v>2</v>
      </c>
      <c r="C7" s="56" t="s">
        <v>8</v>
      </c>
      <c r="D7" s="56" t="s">
        <v>9</v>
      </c>
      <c r="E7" s="56" t="s">
        <v>15</v>
      </c>
      <c r="F7" s="57">
        <v>28562160</v>
      </c>
      <c r="G7" s="58">
        <v>31640480</v>
      </c>
      <c r="H7" s="98">
        <v>3078320</v>
      </c>
      <c r="I7" s="61" t="s">
        <v>184</v>
      </c>
    </row>
    <row r="8" spans="1:9" ht="43.5" customHeight="1" x14ac:dyDescent="0.3">
      <c r="A8" s="54">
        <v>4</v>
      </c>
      <c r="B8" s="55" t="s">
        <v>2</v>
      </c>
      <c r="C8" s="56" t="s">
        <v>8</v>
      </c>
      <c r="D8" s="56" t="s">
        <v>9</v>
      </c>
      <c r="E8" s="56" t="s">
        <v>16</v>
      </c>
      <c r="F8" s="57">
        <v>33495380</v>
      </c>
      <c r="G8" s="58">
        <v>40680880</v>
      </c>
      <c r="H8" s="98">
        <v>7185500</v>
      </c>
      <c r="I8" s="61" t="s">
        <v>164</v>
      </c>
    </row>
    <row r="9" spans="1:9" ht="42" customHeight="1" x14ac:dyDescent="0.3">
      <c r="A9" s="54">
        <v>5</v>
      </c>
      <c r="B9" s="55" t="s">
        <v>2</v>
      </c>
      <c r="C9" s="56" t="s">
        <v>8</v>
      </c>
      <c r="D9" s="56" t="s">
        <v>9</v>
      </c>
      <c r="E9" s="56" t="s">
        <v>18</v>
      </c>
      <c r="F9" s="57">
        <v>15920000</v>
      </c>
      <c r="G9" s="58">
        <v>16200000</v>
      </c>
      <c r="H9" s="98">
        <v>280000</v>
      </c>
      <c r="I9" s="61" t="s">
        <v>185</v>
      </c>
    </row>
    <row r="10" spans="1:9" ht="29.25" customHeight="1" x14ac:dyDescent="0.3">
      <c r="A10" s="54">
        <v>6</v>
      </c>
      <c r="B10" s="55" t="s">
        <v>2</v>
      </c>
      <c r="C10" s="56" t="s">
        <v>8</v>
      </c>
      <c r="D10" s="56" t="s">
        <v>19</v>
      </c>
      <c r="E10" s="56" t="s">
        <v>20</v>
      </c>
      <c r="F10" s="57">
        <v>607000</v>
      </c>
      <c r="G10" s="58">
        <v>1000000</v>
      </c>
      <c r="H10" s="98">
        <v>393000</v>
      </c>
      <c r="I10" s="61" t="s">
        <v>186</v>
      </c>
    </row>
    <row r="11" spans="1:9" ht="27.75" customHeight="1" x14ac:dyDescent="0.3">
      <c r="A11" s="54">
        <v>7</v>
      </c>
      <c r="B11" s="55" t="s">
        <v>2</v>
      </c>
      <c r="C11" s="56" t="s">
        <v>8</v>
      </c>
      <c r="D11" s="56" t="s">
        <v>19</v>
      </c>
      <c r="E11" s="56" t="s">
        <v>23</v>
      </c>
      <c r="F11" s="57">
        <v>126100</v>
      </c>
      <c r="G11" s="58">
        <v>300000</v>
      </c>
      <c r="H11" s="98">
        <v>173900</v>
      </c>
      <c r="I11" s="61" t="s">
        <v>165</v>
      </c>
    </row>
    <row r="12" spans="1:9" ht="21.75" customHeight="1" x14ac:dyDescent="0.3">
      <c r="A12" s="54">
        <v>8</v>
      </c>
      <c r="B12" s="55" t="s">
        <v>2</v>
      </c>
      <c r="C12" s="56" t="s">
        <v>8</v>
      </c>
      <c r="D12" s="56" t="s">
        <v>25</v>
      </c>
      <c r="E12" s="56" t="s">
        <v>26</v>
      </c>
      <c r="F12" s="57">
        <v>380920</v>
      </c>
      <c r="G12" s="58">
        <v>300000</v>
      </c>
      <c r="H12" s="98">
        <v>-80920</v>
      </c>
      <c r="I12" s="61" t="s">
        <v>166</v>
      </c>
    </row>
    <row r="13" spans="1:9" ht="22.5" customHeight="1" x14ac:dyDescent="0.3">
      <c r="A13" s="54">
        <v>9</v>
      </c>
      <c r="B13" s="55" t="s">
        <v>2</v>
      </c>
      <c r="C13" s="56" t="s">
        <v>8</v>
      </c>
      <c r="D13" s="56" t="s">
        <v>25</v>
      </c>
      <c r="E13" s="56" t="s">
        <v>29</v>
      </c>
      <c r="F13" s="57">
        <v>21222136</v>
      </c>
      <c r="G13" s="58">
        <v>10595050</v>
      </c>
      <c r="H13" s="98">
        <v>-10627086</v>
      </c>
      <c r="I13" s="59" t="s">
        <v>167</v>
      </c>
    </row>
    <row r="14" spans="1:9" ht="29.25" customHeight="1" x14ac:dyDescent="0.3">
      <c r="A14" s="54">
        <v>10</v>
      </c>
      <c r="B14" s="55" t="s">
        <v>2</v>
      </c>
      <c r="C14" s="56" t="s">
        <v>8</v>
      </c>
      <c r="D14" s="56" t="s">
        <v>25</v>
      </c>
      <c r="E14" s="56" t="s">
        <v>31</v>
      </c>
      <c r="F14" s="57">
        <v>2958970</v>
      </c>
      <c r="G14" s="58">
        <v>2700000</v>
      </c>
      <c r="H14" s="98">
        <v>-258970</v>
      </c>
      <c r="I14" s="61" t="s">
        <v>187</v>
      </c>
    </row>
    <row r="15" spans="1:9" ht="60" customHeight="1" x14ac:dyDescent="0.3">
      <c r="A15" s="54">
        <v>11</v>
      </c>
      <c r="B15" s="55" t="s">
        <v>2</v>
      </c>
      <c r="C15" s="56" t="s">
        <v>8</v>
      </c>
      <c r="D15" s="56" t="s">
        <v>25</v>
      </c>
      <c r="E15" s="56" t="s">
        <v>34</v>
      </c>
      <c r="F15" s="57">
        <v>5605710</v>
      </c>
      <c r="G15" s="58">
        <v>5800000</v>
      </c>
      <c r="H15" s="98">
        <v>194290</v>
      </c>
      <c r="I15" s="59" t="s">
        <v>188</v>
      </c>
    </row>
    <row r="16" spans="1:9" ht="30" customHeight="1" x14ac:dyDescent="0.3">
      <c r="A16" s="54">
        <v>12</v>
      </c>
      <c r="B16" s="55" t="s">
        <v>2</v>
      </c>
      <c r="C16" s="56" t="s">
        <v>8</v>
      </c>
      <c r="D16" s="56" t="s">
        <v>25</v>
      </c>
      <c r="E16" s="56" t="s">
        <v>150</v>
      </c>
      <c r="F16" s="57">
        <v>441280</v>
      </c>
      <c r="G16" s="58">
        <v>600000</v>
      </c>
      <c r="H16" s="98">
        <v>158720</v>
      </c>
      <c r="I16" s="59" t="s">
        <v>168</v>
      </c>
    </row>
    <row r="17" spans="1:9" ht="41.25" customHeight="1" x14ac:dyDescent="0.3">
      <c r="A17" s="54">
        <v>13</v>
      </c>
      <c r="B17" s="55" t="s">
        <v>2</v>
      </c>
      <c r="C17" s="56" t="s">
        <v>8</v>
      </c>
      <c r="D17" s="56" t="s">
        <v>25</v>
      </c>
      <c r="E17" s="56" t="s">
        <v>36</v>
      </c>
      <c r="F17" s="57">
        <v>4626060</v>
      </c>
      <c r="G17" s="58">
        <v>7124868</v>
      </c>
      <c r="H17" s="98">
        <v>2498808</v>
      </c>
      <c r="I17" s="61" t="s">
        <v>207</v>
      </c>
    </row>
    <row r="18" spans="1:9" ht="206.25" x14ac:dyDescent="0.3">
      <c r="A18" s="54">
        <v>13</v>
      </c>
      <c r="B18" s="55" t="s">
        <v>2</v>
      </c>
      <c r="C18" s="77" t="s">
        <v>38</v>
      </c>
      <c r="D18" s="77" t="s">
        <v>77</v>
      </c>
      <c r="E18" s="88" t="s">
        <v>78</v>
      </c>
      <c r="F18" s="78">
        <v>291115138</v>
      </c>
      <c r="G18" s="58">
        <v>304475000</v>
      </c>
      <c r="H18" s="98">
        <v>13359862</v>
      </c>
      <c r="I18" s="61" t="s">
        <v>189</v>
      </c>
    </row>
    <row r="19" spans="1:9" ht="231" customHeight="1" x14ac:dyDescent="0.3">
      <c r="A19" s="54">
        <v>14</v>
      </c>
      <c r="B19" s="55" t="s">
        <v>2</v>
      </c>
      <c r="C19" s="56" t="s">
        <v>38</v>
      </c>
      <c r="D19" s="56" t="s">
        <v>77</v>
      </c>
      <c r="E19" s="56" t="s">
        <v>79</v>
      </c>
      <c r="F19" s="57">
        <v>497216000</v>
      </c>
      <c r="G19" s="58">
        <v>504780000</v>
      </c>
      <c r="H19" s="98">
        <v>7564000</v>
      </c>
      <c r="I19" s="59" t="s">
        <v>190</v>
      </c>
    </row>
    <row r="20" spans="1:9" ht="135" customHeight="1" x14ac:dyDescent="0.3">
      <c r="A20" s="54">
        <v>15</v>
      </c>
      <c r="B20" s="55" t="s">
        <v>2</v>
      </c>
      <c r="C20" s="56" t="s">
        <v>38</v>
      </c>
      <c r="D20" s="56" t="s">
        <v>77</v>
      </c>
      <c r="E20" s="56" t="s">
        <v>80</v>
      </c>
      <c r="F20" s="57">
        <v>309928500</v>
      </c>
      <c r="G20" s="58">
        <v>355433000</v>
      </c>
      <c r="H20" s="98">
        <v>45504500</v>
      </c>
      <c r="I20" s="59" t="s">
        <v>191</v>
      </c>
    </row>
    <row r="21" spans="1:9" ht="300" x14ac:dyDescent="0.3">
      <c r="A21" s="54">
        <v>16</v>
      </c>
      <c r="B21" s="55" t="s">
        <v>2</v>
      </c>
      <c r="C21" s="56" t="s">
        <v>38</v>
      </c>
      <c r="D21" s="56" t="s">
        <v>77</v>
      </c>
      <c r="E21" s="56" t="s">
        <v>81</v>
      </c>
      <c r="F21" s="57">
        <v>503297453</v>
      </c>
      <c r="G21" s="58">
        <v>538027914</v>
      </c>
      <c r="H21" s="98">
        <v>34730461</v>
      </c>
      <c r="I21" s="59" t="s">
        <v>192</v>
      </c>
    </row>
    <row r="22" spans="1:9" ht="161.25" customHeight="1" x14ac:dyDescent="0.3">
      <c r="A22" s="54">
        <v>17</v>
      </c>
      <c r="B22" s="55" t="s">
        <v>2</v>
      </c>
      <c r="C22" s="56" t="s">
        <v>38</v>
      </c>
      <c r="D22" s="56" t="s">
        <v>77</v>
      </c>
      <c r="E22" s="56" t="s">
        <v>82</v>
      </c>
      <c r="F22" s="57">
        <v>196467570</v>
      </c>
      <c r="G22" s="58">
        <v>264658800</v>
      </c>
      <c r="H22" s="98">
        <v>68191230</v>
      </c>
      <c r="I22" s="59" t="s">
        <v>193</v>
      </c>
    </row>
    <row r="23" spans="1:9" ht="96" customHeight="1" x14ac:dyDescent="0.3">
      <c r="A23" s="54">
        <v>18</v>
      </c>
      <c r="B23" s="55" t="s">
        <v>2</v>
      </c>
      <c r="C23" s="56" t="s">
        <v>38</v>
      </c>
      <c r="D23" s="56" t="s">
        <v>77</v>
      </c>
      <c r="E23" s="56" t="s">
        <v>151</v>
      </c>
      <c r="F23" s="57">
        <v>305889860</v>
      </c>
      <c r="G23" s="58">
        <v>352452000</v>
      </c>
      <c r="H23" s="98">
        <v>46562140</v>
      </c>
      <c r="I23" s="59" t="s">
        <v>194</v>
      </c>
    </row>
    <row r="24" spans="1:9" ht="130.5" customHeight="1" x14ac:dyDescent="0.3">
      <c r="A24" s="54">
        <v>19</v>
      </c>
      <c r="B24" s="55" t="s">
        <v>2</v>
      </c>
      <c r="C24" s="56" t="s">
        <v>38</v>
      </c>
      <c r="D24" s="56" t="s">
        <v>77</v>
      </c>
      <c r="E24" s="56" t="s">
        <v>84</v>
      </c>
      <c r="F24" s="57">
        <v>211964000</v>
      </c>
      <c r="G24" s="58">
        <v>211710800</v>
      </c>
      <c r="H24" s="98">
        <v>-253200</v>
      </c>
      <c r="I24" s="59" t="s">
        <v>195</v>
      </c>
    </row>
    <row r="25" spans="1:9" ht="117" customHeight="1" x14ac:dyDescent="0.3">
      <c r="A25" s="54">
        <v>20</v>
      </c>
      <c r="B25" s="55" t="s">
        <v>2</v>
      </c>
      <c r="C25" s="56" t="s">
        <v>38</v>
      </c>
      <c r="D25" s="56" t="s">
        <v>77</v>
      </c>
      <c r="E25" s="56" t="s">
        <v>85</v>
      </c>
      <c r="F25" s="58">
        <v>475170000</v>
      </c>
      <c r="G25" s="58">
        <v>471800000</v>
      </c>
      <c r="H25" s="98">
        <v>-3370000</v>
      </c>
      <c r="I25" s="59" t="s">
        <v>196</v>
      </c>
    </row>
    <row r="26" spans="1:9" ht="171.75" customHeight="1" x14ac:dyDescent="0.3">
      <c r="A26" s="54">
        <v>21</v>
      </c>
      <c r="B26" s="55" t="s">
        <v>2</v>
      </c>
      <c r="C26" s="56" t="s">
        <v>38</v>
      </c>
      <c r="D26" s="56" t="s">
        <v>77</v>
      </c>
      <c r="E26" s="56" t="s">
        <v>86</v>
      </c>
      <c r="F26" s="58">
        <v>269600000</v>
      </c>
      <c r="G26" s="58">
        <v>269600000</v>
      </c>
      <c r="H26" s="98">
        <v>0</v>
      </c>
      <c r="I26" s="59" t="s">
        <v>197</v>
      </c>
    </row>
    <row r="27" spans="1:9" ht="60" customHeight="1" x14ac:dyDescent="0.3">
      <c r="A27" s="54">
        <v>22</v>
      </c>
      <c r="B27" s="55" t="s">
        <v>2</v>
      </c>
      <c r="C27" s="56" t="s">
        <v>38</v>
      </c>
      <c r="D27" s="56" t="s">
        <v>77</v>
      </c>
      <c r="E27" s="56" t="s">
        <v>87</v>
      </c>
      <c r="F27" s="58">
        <v>630190000</v>
      </c>
      <c r="G27" s="58">
        <v>0</v>
      </c>
      <c r="H27" s="98">
        <v>-630190000</v>
      </c>
      <c r="I27" s="59"/>
    </row>
    <row r="28" spans="1:9" ht="234" customHeight="1" x14ac:dyDescent="0.3">
      <c r="A28" s="54">
        <v>23</v>
      </c>
      <c r="B28" s="55" t="s">
        <v>2</v>
      </c>
      <c r="C28" s="56" t="s">
        <v>38</v>
      </c>
      <c r="D28" s="56" t="s">
        <v>77</v>
      </c>
      <c r="E28" s="56" t="s">
        <v>152</v>
      </c>
      <c r="F28" s="58">
        <v>660520000</v>
      </c>
      <c r="G28" s="58">
        <v>640300000</v>
      </c>
      <c r="H28" s="98">
        <v>-20220000</v>
      </c>
      <c r="I28" s="59" t="s">
        <v>198</v>
      </c>
    </row>
    <row r="29" spans="1:9" ht="192" customHeight="1" x14ac:dyDescent="0.3">
      <c r="A29" s="54">
        <v>24</v>
      </c>
      <c r="B29" s="55" t="s">
        <v>2</v>
      </c>
      <c r="C29" s="56" t="s">
        <v>38</v>
      </c>
      <c r="D29" s="56" t="s">
        <v>77</v>
      </c>
      <c r="E29" s="56" t="s">
        <v>88</v>
      </c>
      <c r="F29" s="58">
        <v>687480000</v>
      </c>
      <c r="G29" s="60">
        <v>687480000</v>
      </c>
      <c r="H29" s="98">
        <v>0</v>
      </c>
      <c r="I29" s="59" t="s">
        <v>199</v>
      </c>
    </row>
    <row r="30" spans="1:9" ht="162" customHeight="1" x14ac:dyDescent="0.3">
      <c r="A30" s="54">
        <v>25</v>
      </c>
      <c r="B30" s="55" t="s">
        <v>2</v>
      </c>
      <c r="C30" s="56" t="s">
        <v>38</v>
      </c>
      <c r="D30" s="56" t="s">
        <v>77</v>
      </c>
      <c r="E30" s="56" t="s">
        <v>89</v>
      </c>
      <c r="F30" s="58">
        <v>593120000</v>
      </c>
      <c r="G30" s="60">
        <v>572900000</v>
      </c>
      <c r="H30" s="98">
        <v>-20220000</v>
      </c>
      <c r="I30" s="59" t="s">
        <v>200</v>
      </c>
    </row>
    <row r="31" spans="1:9" ht="170.25" customHeight="1" x14ac:dyDescent="0.3">
      <c r="A31" s="54">
        <v>26</v>
      </c>
      <c r="B31" s="55" t="s">
        <v>2</v>
      </c>
      <c r="C31" s="56" t="s">
        <v>38</v>
      </c>
      <c r="D31" s="56" t="s">
        <v>77</v>
      </c>
      <c r="E31" s="56" t="s">
        <v>90</v>
      </c>
      <c r="F31" s="58">
        <v>337000000</v>
      </c>
      <c r="G31" s="60">
        <v>337000000</v>
      </c>
      <c r="H31" s="98">
        <v>0</v>
      </c>
      <c r="I31" s="59" t="s">
        <v>201</v>
      </c>
    </row>
    <row r="32" spans="1:9" ht="53.25" customHeight="1" x14ac:dyDescent="0.3">
      <c r="A32" s="54">
        <v>27</v>
      </c>
      <c r="B32" s="55" t="s">
        <v>2</v>
      </c>
      <c r="C32" s="56" t="s">
        <v>38</v>
      </c>
      <c r="D32" s="56" t="s">
        <v>77</v>
      </c>
      <c r="E32" s="56" t="s">
        <v>91</v>
      </c>
      <c r="F32" s="58">
        <v>778470000</v>
      </c>
      <c r="G32" s="60">
        <v>0</v>
      </c>
      <c r="H32" s="98">
        <v>-778470000</v>
      </c>
      <c r="I32" s="59"/>
    </row>
    <row r="33" spans="1:9" ht="71.25" customHeight="1" x14ac:dyDescent="0.3">
      <c r="A33" s="54">
        <v>28</v>
      </c>
      <c r="B33" s="55" t="s">
        <v>2</v>
      </c>
      <c r="C33" s="56" t="s">
        <v>38</v>
      </c>
      <c r="D33" s="56" t="s">
        <v>77</v>
      </c>
      <c r="E33" s="56" t="s">
        <v>92</v>
      </c>
      <c r="F33" s="58">
        <v>576270000</v>
      </c>
      <c r="G33" s="60">
        <v>572900000</v>
      </c>
      <c r="H33" s="98">
        <v>-3370000</v>
      </c>
      <c r="I33" s="59" t="s">
        <v>217</v>
      </c>
    </row>
    <row r="34" spans="1:9" ht="322.5" customHeight="1" x14ac:dyDescent="0.3">
      <c r="A34" s="54">
        <v>29</v>
      </c>
      <c r="B34" s="55" t="s">
        <v>2</v>
      </c>
      <c r="C34" s="56" t="s">
        <v>38</v>
      </c>
      <c r="D34" s="56" t="s">
        <v>77</v>
      </c>
      <c r="E34" s="56" t="s">
        <v>93</v>
      </c>
      <c r="F34" s="58">
        <v>998752000</v>
      </c>
      <c r="G34" s="60">
        <v>1642016000</v>
      </c>
      <c r="H34" s="98">
        <v>643264000</v>
      </c>
      <c r="I34" s="59" t="s">
        <v>202</v>
      </c>
    </row>
    <row r="35" spans="1:9" ht="194.25" customHeight="1" x14ac:dyDescent="0.3">
      <c r="A35" s="54">
        <v>30</v>
      </c>
      <c r="B35" s="55" t="s">
        <v>2</v>
      </c>
      <c r="C35" s="56" t="s">
        <v>38</v>
      </c>
      <c r="D35" s="56" t="s">
        <v>77</v>
      </c>
      <c r="E35" s="56" t="s">
        <v>94</v>
      </c>
      <c r="F35" s="58">
        <v>507840000</v>
      </c>
      <c r="G35" s="60">
        <v>575552000</v>
      </c>
      <c r="H35" s="98">
        <v>67712000</v>
      </c>
      <c r="I35" s="59" t="s">
        <v>203</v>
      </c>
    </row>
    <row r="36" spans="1:9" ht="191.25" customHeight="1" x14ac:dyDescent="0.3">
      <c r="A36" s="54">
        <v>31</v>
      </c>
      <c r="B36" s="55" t="s">
        <v>2</v>
      </c>
      <c r="C36" s="56" t="s">
        <v>38</v>
      </c>
      <c r="D36" s="56" t="s">
        <v>77</v>
      </c>
      <c r="E36" s="56" t="s">
        <v>95</v>
      </c>
      <c r="F36" s="58">
        <v>338560000</v>
      </c>
      <c r="G36" s="60">
        <v>507840000</v>
      </c>
      <c r="H36" s="98">
        <v>169280000</v>
      </c>
      <c r="I36" s="59" t="s">
        <v>205</v>
      </c>
    </row>
    <row r="37" spans="1:9" ht="65.25" customHeight="1" x14ac:dyDescent="0.3">
      <c r="A37" s="54">
        <v>32</v>
      </c>
      <c r="B37" s="55" t="s">
        <v>2</v>
      </c>
      <c r="C37" s="56" t="s">
        <v>38</v>
      </c>
      <c r="D37" s="56" t="s">
        <v>77</v>
      </c>
      <c r="E37" s="56" t="s">
        <v>96</v>
      </c>
      <c r="F37" s="58">
        <v>482448000</v>
      </c>
      <c r="G37" s="60">
        <v>0</v>
      </c>
      <c r="H37" s="98">
        <v>-482448000</v>
      </c>
      <c r="I37" s="59"/>
    </row>
    <row r="38" spans="1:9" ht="49.5" customHeight="1" x14ac:dyDescent="0.3">
      <c r="A38" s="54">
        <v>33</v>
      </c>
      <c r="B38" s="55" t="s">
        <v>2</v>
      </c>
      <c r="C38" s="56" t="s">
        <v>38</v>
      </c>
      <c r="D38" s="56" t="s">
        <v>77</v>
      </c>
      <c r="E38" s="56" t="s">
        <v>97</v>
      </c>
      <c r="F38" s="58">
        <v>93104000</v>
      </c>
      <c r="G38" s="60">
        <v>0</v>
      </c>
      <c r="H38" s="98">
        <v>-93104000</v>
      </c>
      <c r="I38" s="59"/>
    </row>
    <row r="39" spans="1:9" ht="113.25" customHeight="1" x14ac:dyDescent="0.3">
      <c r="A39" s="54">
        <v>34</v>
      </c>
      <c r="B39" s="55" t="s">
        <v>2</v>
      </c>
      <c r="C39" s="56" t="s">
        <v>38</v>
      </c>
      <c r="D39" s="56" t="s">
        <v>77</v>
      </c>
      <c r="E39" s="56" t="s">
        <v>98</v>
      </c>
      <c r="F39" s="58">
        <v>67712000</v>
      </c>
      <c r="G39" s="60">
        <v>84640000</v>
      </c>
      <c r="H39" s="98">
        <v>16928000</v>
      </c>
      <c r="I39" s="59" t="str">
        <f>'[3]2026년 본예산_소방안전사업단(10명)'!$H$15</f>
        <v>안전물품 5,000원*10명*1회, 인건비 634,000원*10명*10개월, 연차수당 31,710원*80회, 주휴수당 126,840원*10명*10개월, 건강보험 28,360원*10명*10개월, 요양보험 3,670원*10명*10개월, 고용보험 3,600원*10명*10개월, 산재보험 7,360원*10명*10개월, 교육비5,000원*10명*4회, 피복비 5,000*10명, 회의 및 간담회비 18,000원*10명*1회, 배상책임보험 4,500원*10명*1회, 문회활동비 40,000원*10명*1회, 전화요금 50,000원*1회, LH114호 임대료 23,480*12개월, LH114호 관리비 약11,374원*12회, 참여자 명찰 10,000원*2명, 문구류 구입비 246,950원*1회, 기본급 잔여금액 200원*10명*10개월, 유류비보조 40,000원*1회, 소방안전차년도이월금(보-이자) 1,597, 소방안전사업반환금(보-이자) 1,403</v>
      </c>
    </row>
    <row r="40" spans="1:9" ht="56.25" customHeight="1" x14ac:dyDescent="0.3">
      <c r="A40" s="54">
        <v>35</v>
      </c>
      <c r="B40" s="55" t="s">
        <v>2</v>
      </c>
      <c r="C40" s="56" t="s">
        <v>38</v>
      </c>
      <c r="D40" s="56" t="s">
        <v>77</v>
      </c>
      <c r="E40" s="56" t="s">
        <v>99</v>
      </c>
      <c r="F40" s="58">
        <v>93104000</v>
      </c>
      <c r="G40" s="60">
        <v>0</v>
      </c>
      <c r="H40" s="98">
        <v>-93104000</v>
      </c>
      <c r="I40" s="59"/>
    </row>
    <row r="41" spans="1:9" ht="121.5" customHeight="1" x14ac:dyDescent="0.3">
      <c r="A41" s="54">
        <v>36</v>
      </c>
      <c r="B41" s="55" t="s">
        <v>2</v>
      </c>
      <c r="C41" s="56" t="s">
        <v>38</v>
      </c>
      <c r="D41" s="56" t="s">
        <v>77</v>
      </c>
      <c r="E41" s="56" t="s">
        <v>100</v>
      </c>
      <c r="F41" s="58">
        <v>770224000</v>
      </c>
      <c r="G41" s="60">
        <v>1083392000</v>
      </c>
      <c r="H41" s="98">
        <v>313168000</v>
      </c>
      <c r="I41" s="59" t="str">
        <f>'[4]26년 보육교사 본예산(128명)'!$I$16</f>
        <v>인건비 634,000원*128명*10개월, 안전물품 5,000원*128명*2회, 연차수당 31,710원*128명*7회, 주휴수당 126,840원*128명*10개월, 회의 및 간담회비25.000원*128명*1회, 워크북제작5,000원*128명, 교육비 5000원*128명*2, 문회활동비 60,000원*128명*1회, 전화요금 80,000원*1회, 26,360원*128명*10개월, 3,670원*128명*10개월, 3,600원*128명*10개월, 7,400원*128명*10개월, 기본급 잔여금액 200원*128명*10개월                                                             잠복결핵검사50,000원*128명                                                                           보건증검사3000원*128명                                                                             문자수수료 50,000원2분기                                                                           기장수수료50,000원*12회, 가족수당 60,000원*6개월                                                                             가족수당퇴직금 60,000x12개월/12월                                                              명절수당 1,300,200x2회                                                                              명절퇴직금 108,350x2회                                                                              담당자보험부족분 77,600x1회                                                                       경력수당 50,000x3회 , 참여자배상책임보험료 4,500원*128명*1회, 보육교사이자(보) 20,000원, 보육교사전년도이월금(보-이자) 15,000</v>
      </c>
    </row>
    <row r="42" spans="1:9" ht="193.5" customHeight="1" x14ac:dyDescent="0.3">
      <c r="A42" s="54">
        <v>37</v>
      </c>
      <c r="B42" s="55" t="s">
        <v>2</v>
      </c>
      <c r="C42" s="56" t="s">
        <v>38</v>
      </c>
      <c r="D42" s="56" t="s">
        <v>77</v>
      </c>
      <c r="E42" s="56" t="s">
        <v>153</v>
      </c>
      <c r="F42" s="58">
        <v>236971140</v>
      </c>
      <c r="G42" s="60">
        <v>338560000</v>
      </c>
      <c r="H42" s="98">
        <v>101588860</v>
      </c>
      <c r="I42" s="59" t="str">
        <f>'[5]25년 본예산'!$Y$16</f>
        <v>급여 634,000*40명*10개월, 모기기피제 3,000*40명, 연차   31,710*40명*7회, 주휴 126,840*40명*10개월, 안전조끼 구입비 15,000*40개 , 사업평가회비 15,000*40명*1회, 교육비 5,000*40명*4회 = 800,000, 워크북 제작비 5,000*40*1회=200,000, 문화활동비 20,000원*40명*1회 , 건강보험료 28,360*40명*10개월, 요양보험료   3,670*40명*10개월, 고용보험료   5,400*40명*10개월, 산재보험료   7,360*40명*10개월, 급여잔액 200*40명*10개월, 문자수수료 50,000*2분기, 문구류 484,500, 경력수당 50,000*3개월 = 150,000, 가족수당 60,000*6개월 =360,000 , 가족수당퇴직금 60,000*12개월/12월=60,000, 담당자보험부족분 77,600*1회, 명절수당 1,300,200*2회 =2,600,400, 명절퇴직금 108,350*2회 =216,700, 배상책임보험료 4,500원*40명, 치안지킴이 차년도이월금(보-이자) 10,469, 치안지킴이반환금(보-이자) 6,531</v>
      </c>
    </row>
    <row r="43" spans="1:9" ht="61.5" customHeight="1" x14ac:dyDescent="0.3">
      <c r="A43" s="54">
        <v>38</v>
      </c>
      <c r="B43" s="55" t="s">
        <v>2</v>
      </c>
      <c r="C43" s="56" t="s">
        <v>38</v>
      </c>
      <c r="D43" s="56" t="s">
        <v>77</v>
      </c>
      <c r="E43" s="56" t="s">
        <v>154</v>
      </c>
      <c r="F43" s="58">
        <v>571710000</v>
      </c>
      <c r="G43" s="60">
        <v>744048000</v>
      </c>
      <c r="H43" s="98">
        <v>172338000</v>
      </c>
      <c r="I43" s="59" t="s">
        <v>206</v>
      </c>
    </row>
    <row r="44" spans="1:9" ht="156" customHeight="1" x14ac:dyDescent="0.3">
      <c r="A44" s="54">
        <v>39</v>
      </c>
      <c r="B44" s="55" t="s">
        <v>2</v>
      </c>
      <c r="C44" s="56" t="s">
        <v>38</v>
      </c>
      <c r="D44" s="56" t="s">
        <v>77</v>
      </c>
      <c r="E44" s="56" t="s">
        <v>155</v>
      </c>
      <c r="F44" s="58">
        <v>35000000</v>
      </c>
      <c r="G44" s="60">
        <v>35000000</v>
      </c>
      <c r="H44" s="98">
        <v>0</v>
      </c>
      <c r="I44" s="59" t="str">
        <f>'[6]2023 예산(초)'!$J$12</f>
        <v>인건비 350,000*7명*9개월, 팀장비 30,000*1명*9개월, 회의및간담회비 13,000*7명*3회, 자재비 90,000*6가구*9개월
수리비 500,000*3가구
소모품 구입비 234,000, 재료구입비 200,000*25가구, 유류비 보조 25,000*4회, 참여자사회보험료 20,000*10개월, 교육비 3,000*3회*7명
강사비 240,000*1회, 피복비 30,000*7명, 보금자리차년도이월금(보-이자) 1,212, 보금자리반환금(보조금-기타예금이자) 788</v>
      </c>
    </row>
    <row r="45" spans="1:9" ht="304.5" customHeight="1" x14ac:dyDescent="0.3">
      <c r="A45" s="54">
        <v>40</v>
      </c>
      <c r="B45" s="55" t="s">
        <v>2</v>
      </c>
      <c r="C45" s="56" t="s">
        <v>38</v>
      </c>
      <c r="D45" s="56" t="s">
        <v>77</v>
      </c>
      <c r="E45" s="56" t="s">
        <v>156</v>
      </c>
      <c r="F45" s="58">
        <v>143888000</v>
      </c>
      <c r="G45" s="60">
        <v>169280000</v>
      </c>
      <c r="H45" s="98">
        <v>25392000</v>
      </c>
      <c r="I45" s="59" t="str">
        <f>'[7]26년 마을탐방 본예산(20명)'!$I$17</f>
        <v xml:space="preserve">급여 634,000*20명*10개월, 안전물품구입비 10,000*20명, 연차 31,710*20명*5회, 주휴 126,840*20명*10개월, 회의 및 간담회비 20,000*20명*1회, 교육비5,000*20명*2회, 문화행사비 35,000*20명*1회, 주유비 40,000*1회, 전화요금 50,000*1회, 건강보험료 28,360*20명*10개월, 요양보험료 3,670*20명*10개월, 고용보험료 3,600*20명*10개월, 산재보험료7,360*20명*10개월, 기본급 잔여금액 200*20명*10개월
문자발송수수료 50,000*2회
사무용품구입비 58,300*1회, 명절수당 1,300,200*2회
명절퇴직금 108,350*2회
가족수당퇴직금 60,000*12월/12월
담당자보험부족분 77,600*1회
가족수당 60,000*6월
경력수당 50,000*3회, 참여자배상책임보험료 4,500원*20명*1회, 마을탐방이자(보) 6,698, 마을탐방전년도이월금(보-이자) 3,302 </v>
      </c>
    </row>
    <row r="46" spans="1:9" ht="320.25" customHeight="1" x14ac:dyDescent="0.3">
      <c r="A46" s="54">
        <v>41</v>
      </c>
      <c r="B46" s="55" t="s">
        <v>2</v>
      </c>
      <c r="C46" s="56" t="s">
        <v>38</v>
      </c>
      <c r="D46" s="56" t="s">
        <v>77</v>
      </c>
      <c r="E46" s="56" t="s">
        <v>157</v>
      </c>
      <c r="F46" s="58">
        <v>169280000</v>
      </c>
      <c r="G46" s="60">
        <v>169280000</v>
      </c>
      <c r="H46" s="98">
        <v>0</v>
      </c>
      <c r="I46" s="59" t="str">
        <f>'[8]26년 마을지기 본예산(20명)'!$I$14</f>
        <v>안전물품 5,000×20명×2회, 인건비 634,000×20명×10개월, 연차 31,710×20명×7회, 주휴 126,840×20명×10개월, 사업평가회 15,000×20명×1회, 교육비 5,000×20명×3회
, 문화활동비 30,000×20명×1회, 전화요금 50,000×1회, 건강보험 28,360×20명×10개월, 요양보험 3,670×20명×10개월, 고용보험 3,600×20명×10개월, 산재보험 7,400×20명×10개월, 기본급 잔여금액 200×20명×10개월
문구류구입 230,450×1회, 홍보비 200,000×1회, 명절수당 1,300,200×1회
명절퇴직금 108,350×1회
사회보험부족분 77,600×1회
가족수당 60,000×6개월
경력수당 50,000×3회
가족수당퇴직금 60,000×12월/12월, 배상책임보험료 4,500×20명×1회, 마을지기이자 3,654원(보조금) 3,654, 마을지기전년도이월금 4,346원(보-이자) 4,346</v>
      </c>
    </row>
    <row r="47" spans="1:9" ht="72" customHeight="1" x14ac:dyDescent="0.3">
      <c r="A47" s="54">
        <v>42</v>
      </c>
      <c r="B47" s="55" t="s">
        <v>2</v>
      </c>
      <c r="C47" s="56" t="s">
        <v>38</v>
      </c>
      <c r="D47" s="56" t="s">
        <v>77</v>
      </c>
      <c r="E47" s="56" t="s">
        <v>158</v>
      </c>
      <c r="F47" s="58">
        <v>135424000</v>
      </c>
      <c r="G47" s="60">
        <v>0</v>
      </c>
      <c r="H47" s="98">
        <v>-135424000</v>
      </c>
      <c r="I47" s="59"/>
    </row>
    <row r="48" spans="1:9" ht="62.25" customHeight="1" x14ac:dyDescent="0.3">
      <c r="A48" s="54">
        <v>43</v>
      </c>
      <c r="B48" s="55" t="s">
        <v>2</v>
      </c>
      <c r="C48" s="56" t="s">
        <v>38</v>
      </c>
      <c r="D48" s="56" t="s">
        <v>77</v>
      </c>
      <c r="E48" s="56" t="s">
        <v>159</v>
      </c>
      <c r="F48" s="58">
        <v>93104000</v>
      </c>
      <c r="G48" s="60">
        <v>0</v>
      </c>
      <c r="H48" s="98">
        <v>-93104000</v>
      </c>
      <c r="I48" s="59"/>
    </row>
    <row r="49" spans="1:9" ht="26.25" customHeight="1" x14ac:dyDescent="0.3">
      <c r="A49" s="54">
        <v>44</v>
      </c>
      <c r="B49" s="55" t="s">
        <v>2</v>
      </c>
      <c r="C49" s="56" t="s">
        <v>38</v>
      </c>
      <c r="D49" s="56" t="s">
        <v>77</v>
      </c>
      <c r="E49" s="56" t="s">
        <v>160</v>
      </c>
      <c r="F49" s="58">
        <v>67712000</v>
      </c>
      <c r="G49" s="60">
        <v>0</v>
      </c>
      <c r="H49" s="98">
        <v>-67712000</v>
      </c>
      <c r="I49" s="59"/>
    </row>
    <row r="50" spans="1:9" ht="42.75" customHeight="1" x14ac:dyDescent="0.3">
      <c r="A50" s="54">
        <v>41</v>
      </c>
      <c r="B50" s="55" t="s">
        <v>2</v>
      </c>
      <c r="C50" s="56" t="s">
        <v>38</v>
      </c>
      <c r="D50" s="56" t="s">
        <v>77</v>
      </c>
      <c r="E50" s="56" t="s">
        <v>161</v>
      </c>
      <c r="F50" s="58">
        <v>296240000</v>
      </c>
      <c r="G50" s="78">
        <v>0</v>
      </c>
      <c r="H50" s="98">
        <v>-296240000</v>
      </c>
      <c r="I50" s="61"/>
    </row>
    <row r="51" spans="1:9" ht="116.25" customHeight="1" x14ac:dyDescent="0.3">
      <c r="A51" s="54">
        <v>42</v>
      </c>
      <c r="B51" s="55" t="s">
        <v>2</v>
      </c>
      <c r="C51" s="56" t="s">
        <v>38</v>
      </c>
      <c r="D51" s="56" t="s">
        <v>77</v>
      </c>
      <c r="E51" s="89" t="s">
        <v>136</v>
      </c>
      <c r="F51" s="58">
        <v>0</v>
      </c>
      <c r="G51" s="60">
        <v>168500000</v>
      </c>
      <c r="H51" s="98">
        <v>168500000</v>
      </c>
      <c r="I51" s="61" t="str">
        <f>'[9]2026 본예산'!$K$18</f>
        <v>활동비 290,000*50명*11개월, 상해보험료 16,500*50명*1회 
안전조끼 17,000*50명*1회 
장갑 1,000*50명*2회 
마스크 3,000*50명*1회 
혹서기 물품 5,000*50명*1회 
혹한기 물품 5,000*50명*1회, 팀장수당 40,000*6명*11회, 워크북 5,000*50명*1회
간식비 4,500*50명*2회, 회의비 12,000*50명*1회, 청소용품 5,000*25개
쓰레기봉투(50L*5개) 12,000*10개
문구류 250,000*1회
폐의약품수거박스제작 30,000*5개
기장수수료 250,000*1회, 문화활동비 30,000*50명*1회, 전화요금 80,000*1회, 유류비보조 40,000*4회, 폐의약품수거차년도이월금(보-이자) 10,000, 폐의약품수거반환금(보-이자)</v>
      </c>
    </row>
    <row r="52" spans="1:9" ht="115.5" customHeight="1" x14ac:dyDescent="0.3">
      <c r="A52" s="54">
        <v>43</v>
      </c>
      <c r="B52" s="55" t="s">
        <v>2</v>
      </c>
      <c r="C52" s="56" t="s">
        <v>38</v>
      </c>
      <c r="D52" s="56" t="s">
        <v>77</v>
      </c>
      <c r="E52" s="89" t="s">
        <v>137</v>
      </c>
      <c r="F52" s="58">
        <v>0</v>
      </c>
      <c r="G52" s="60">
        <v>303300000</v>
      </c>
      <c r="H52" s="98">
        <v>303300000</v>
      </c>
      <c r="I52" s="61" t="str">
        <f>'[10]2026 본예산'!$K$18</f>
        <v>활동비 290,000*90명*11개월, 상해보험료 16,500*90명*1회 
안전조끼 17,000*30명*1회 
장갑 1,000*90명*2회 
마스크 3,000*90명*1회 
혹서기 물품 5,000*90명*1회 
혹한기 물품 5,000*90명*1회, 팀장수당 40,000*9명*11회, 워크북 5,000*90명*1회
간식비 4,500*90명*1회, 회의비 12,000*90명*1회, 청소용품 5,000*90개
쓰레기봉투(50L*5개) 12,000*20개
문구류 45,300*1회, 문화활동비 25,000*90명*1회, 명절수당 1,300,200*2회
명절퇴직금 108,350*2회
가족수당 퇴직금 60,000*1회
담당자보험부족분 77,600*1회
경력수당 100,000*3개월
가족수당 60,000*12개월, 동네환경클린차년도이월금(보-이자) 10,000, 동네환경클린반환금(보-이자)</v>
      </c>
    </row>
    <row r="53" spans="1:9" ht="111.75" customHeight="1" x14ac:dyDescent="0.3">
      <c r="A53" s="54">
        <v>44</v>
      </c>
      <c r="B53" s="55" t="s">
        <v>2</v>
      </c>
      <c r="C53" s="56" t="s">
        <v>38</v>
      </c>
      <c r="D53" s="56" t="s">
        <v>77</v>
      </c>
      <c r="E53" s="89" t="s">
        <v>138</v>
      </c>
      <c r="F53" s="58">
        <v>0</v>
      </c>
      <c r="G53" s="60">
        <v>110032000</v>
      </c>
      <c r="H53" s="98">
        <v>110032000</v>
      </c>
      <c r="I53" s="61" t="str">
        <f>'[11]26년 본예산'!$I$16</f>
        <v>급여 634,000*13명*10개월, 연차   31,710*13명*8회, 주휴 126,840*13명*10개월, 사업평가회 15,000*13명*1회, 교육비5,000*13명*5회 
워크북제작비 5,000*13명*1회, 문화활동비 30,000*13명*1회, 건강보험료 28,360*13명*10회, 요양보험료   3,670*13명*10회, 고용보험료   3,600*13명*10회, 산재보험료   7,400*13명*10회, 기본급 잔여금액 200×13명×10개월
문구류 구입비 415,610×1회, 명절퇴직금 108,350×1회
담당자보험부족분 77,600×1회
가족수당 60,000×6개월
경력수당 50,000×3회
가족수당퇴직금 60,000×12월/12월, 배상책임보험료 4,500*13명*1회, 생활지원이자(보) 1,837, 생활지원전년도이월금(보-이자) 2,163</v>
      </c>
    </row>
    <row r="54" spans="1:9" ht="112.5" customHeight="1" x14ac:dyDescent="0.3">
      <c r="A54" s="54">
        <v>45</v>
      </c>
      <c r="B54" s="55" t="s">
        <v>2</v>
      </c>
      <c r="C54" s="56" t="s">
        <v>38</v>
      </c>
      <c r="D54" s="56" t="s">
        <v>77</v>
      </c>
      <c r="E54" s="92" t="s">
        <v>139</v>
      </c>
      <c r="F54" s="58">
        <v>0</v>
      </c>
      <c r="G54" s="60">
        <v>414736000</v>
      </c>
      <c r="H54" s="98">
        <v>414736000</v>
      </c>
      <c r="I54" s="61" t="str">
        <f>'[12]26년 마을탐방 본예산(20명)'!$J$19</f>
        <v>인건비 634,000원*49명*10개월, 안전물품 5,000원*49명*2회, 연차수당 31,710원*49명*7회, 주휴수당 126,840원*49명*10개월, 피복비 10,000*49명, 회의 및 간담회비 18,000원*49명*1회, 워크북제작 5,000원*49명*1회
교육비 5,000원*49명*6회, 문회활동비 40,000원*49명*1회, 유류비보조 40,000원*5회, 전화요금 50,000원*1회, 건강보험료 28,360*49명*10개월, 요양보험 3,670*49명*10개월, 고용보험 3,600*49명*10개월, 산재보험 7,360*49명*10개월, 기본급 잔여금액 200*49명*10개월
사무용품구입비 412,570원*1회, 가족수당 60,000×6개월
가족수당퇴직금 60,000×12월/12월
명절수당 1,300,200원×2회
명절퇴직금 108,350×2회
담당자보험부족분 77,600원×1회
경력수당 50,000×3회, 참여자배상책임보험료 4,500원*49명*1회, 행정지원이자(보) 5,000원, 행정지원전년도이월금(보-이자) 0</v>
      </c>
    </row>
    <row r="55" spans="1:9" ht="216" customHeight="1" x14ac:dyDescent="0.3">
      <c r="A55" s="54">
        <v>46</v>
      </c>
      <c r="B55" s="55" t="s">
        <v>2</v>
      </c>
      <c r="C55" s="56" t="s">
        <v>38</v>
      </c>
      <c r="D55" s="56" t="s">
        <v>77</v>
      </c>
      <c r="E55" s="56" t="s">
        <v>140</v>
      </c>
      <c r="F55" s="58">
        <v>0</v>
      </c>
      <c r="G55" s="60">
        <v>118496000</v>
      </c>
      <c r="H55" s="98">
        <v>118496000</v>
      </c>
      <c r="I55" s="61" t="str">
        <f>'[13]26년 마을탐방 본예산(20명)'!$I$17</f>
        <v>인건비 634,000원*14명*10개월, 안전물품 5,000원*14명*2회, 연차수당 31,710원*14명*9회, 주휴수당 126,840원*14명*10개월, 피복비 10,000*14명, 회의 및 간담회비 18,000원*14명*1회, 교육비5,000*14명*6회 / 워크북제작비 5,000*14명*1회, 문회활동비 50,000원*14명*1회, 유류비보조 40,000원*1회, 전화요금 50,000원*1회, 건강보험료 28,360*14명*10회, 요양보험료   3,670*14명*10회, 고용보험료   3,600*14명*10회, 산재보험료   7,400*14명*10회, 기본급 잔여금액 200*14명*10개월
사무용품구입비 16,340*1회, 참여자배상책임보험료 4,500원*24명*1회, 안전관리이자(보) 2,000원, 안전관리전년도이월금(보-이자) 0</v>
      </c>
    </row>
    <row r="56" spans="1:9" ht="300.75" customHeight="1" x14ac:dyDescent="0.3">
      <c r="A56" s="54">
        <v>47</v>
      </c>
      <c r="B56" s="55" t="s">
        <v>2</v>
      </c>
      <c r="C56" s="56" t="s">
        <v>38</v>
      </c>
      <c r="D56" s="56" t="s">
        <v>77</v>
      </c>
      <c r="E56" s="56" t="s">
        <v>141</v>
      </c>
      <c r="F56" s="58">
        <v>0</v>
      </c>
      <c r="G56" s="60">
        <v>152352000</v>
      </c>
      <c r="H56" s="98">
        <v>152352000</v>
      </c>
      <c r="I56" s="61" t="str">
        <f>'[14]26년 마을탐방 본예산(20명)'!$I$17</f>
        <v>인건비 634,000원*18명*10개월, 안전물품 5,000원*18명*2회, 연차수당 31,710원*18명*6회, 주휴수당 126,840원*18명*10개월, ,, 회의 및 간담회비 15,000원*18명*1회, 워크북제작 5,000원*18명*1회
교육비 5,000원*18명*6회, 문회활동비 40,000원*18명*1회, 유류비보조 40,000원*5회, 전화요금 50,000원*1회, 건강보험료 28,360*18명*10개월, 요양보험 3,670*18명*10개월, 고용보험 3,600*18명*10개월, 산재보험 7,400*18명*10개월, 기본급 잔여금액 200*18명*10개월
사무용품구입비 147,570원*1회, 가족수당 60,000×6개월
가족수당퇴직금 60,000×12월/12월
명절수당 1,300,200원×1회
명절퇴직금 108,350×1회
담당자보험부족분 77,600원×1회
경력수당 50,000×3회, 참여자배상책임보험료 4,500원*18명*1회, 돌봄지원이자(보) 2,000원, 돌봄지원전년도이월금(보-이자) 0</v>
      </c>
    </row>
    <row r="57" spans="1:9" ht="237" customHeight="1" x14ac:dyDescent="0.3">
      <c r="A57" s="54">
        <v>48</v>
      </c>
      <c r="B57" s="55" t="s">
        <v>2</v>
      </c>
      <c r="C57" s="56" t="s">
        <v>38</v>
      </c>
      <c r="D57" s="56" t="s">
        <v>77</v>
      </c>
      <c r="E57" s="56" t="s">
        <v>142</v>
      </c>
      <c r="F57" s="58">
        <v>0</v>
      </c>
      <c r="G57" s="60">
        <v>507840000</v>
      </c>
      <c r="H57" s="98">
        <v>507840000</v>
      </c>
      <c r="I57" s="61" t="str">
        <f>'[15]2025년 본예산'!$V$15</f>
        <v>급여 634,000*60명*10개월, 혹한기 안전물품 5,000*60명*1회, 혹서기 안전물품 5,000*60명*1회, 주휴수당 126,840*60명*10개월, 연차수당 31,710*60명*7회, 팀장수당 40,000*4명*10개월, 안전조끼 구입비 13,000*60개*1회, 사업평가회비 13,000*60명*1회, 교육비 5,000*60명*3회, 문화활동비 30,000원*60명*1회 , 전화요금 90,000*1회, 건강보험료 28,360*60명*10개월, 요양보험료 3,670*60명*10개월, 고용보험료 3,600*60명*10개월, 산재보험료 7,400*60명*10개월, 기본금 급여잔액 200*60명*10개월, 배상책임보험 4,500*60명*1회, 기장수수료 50,000*12회, 문자수수료 50,000*2분기, 재료비 717,500*1회, 홍보비 300,000*1회, 가족수당 60,000*6개월, 가족수당퇴직금 60,000*12개월/12월, 명절수당 1,300,200*2회, 명절퇴직금 108,350*2회, 담당자보험부족분 77,600*2회, 경력수당 50,000*3회, ESG환경도슨트차년도이월금(보-이자) 13,997, ESG환경도슨트이자(보-이자) 9,003</v>
      </c>
    </row>
    <row r="58" spans="1:9" ht="287.25" customHeight="1" x14ac:dyDescent="0.3">
      <c r="A58" s="54">
        <v>49</v>
      </c>
      <c r="B58" s="55" t="s">
        <v>2</v>
      </c>
      <c r="C58" s="56" t="s">
        <v>38</v>
      </c>
      <c r="D58" s="56" t="s">
        <v>77</v>
      </c>
      <c r="E58" s="56" t="s">
        <v>143</v>
      </c>
      <c r="F58" s="106">
        <v>0</v>
      </c>
      <c r="G58" s="107">
        <v>700960000</v>
      </c>
      <c r="H58" s="98">
        <v>700960000</v>
      </c>
      <c r="I58" s="61" t="str">
        <f>'[16]2026 본예산'!$I$17</f>
        <v>참여자활동비 290,000원*208명*11회, 팀장수당 40,000*20명*11회, 상해보험 16,500*208명*1회
안전조끼 17,000*208명*1회
마스크 3,000*208명*1회
모자 10,000*208명*1회
장갑 5,000*104*2회
혹서기물품 5,000*208명*1회
혹한기물품 5,000*208명*1회, 식사비 12,000*208*1회, 워크북 5,000*208명*1회
간식비 4,500*208명*1회, 깃발 3,000*52
깃대 10,000*52
문구류 195,300*1회, 문화활동비 30,000*208명*1회, 출장비 100,000*1회, 유류비보조 40,000*1회, 교육참가비 150,000*1회, 명절수당 1,300,200*2회
명절퇴직금 108,350*2회
가족수당퇴직금 60,000*1회
담당자보험부족분 77,600*1회
경력수당 100,000*3개월
가족수당 60,000*12개월, 스쿨존도우미차년도이월금(보-이자) 14,791, 스쿨존도우미반환금(보-이자) 15,209</v>
      </c>
    </row>
    <row r="59" spans="1:9" ht="261" customHeight="1" x14ac:dyDescent="0.3">
      <c r="A59" s="54">
        <v>50</v>
      </c>
      <c r="B59" s="55" t="s">
        <v>2</v>
      </c>
      <c r="C59" s="56" t="s">
        <v>38</v>
      </c>
      <c r="D59" s="56" t="s">
        <v>77</v>
      </c>
      <c r="E59" s="56" t="s">
        <v>144</v>
      </c>
      <c r="F59" s="108">
        <v>0</v>
      </c>
      <c r="G59" s="109">
        <v>687480000</v>
      </c>
      <c r="H59" s="98">
        <v>687480000</v>
      </c>
      <c r="I59" s="59" t="str">
        <f>'[17]2026 본예산'!$I$18</f>
        <v>팀장수당 40,000*18명*11회, 상해보험 16,500*204명*1회
안전조끼 17,000*204명*1회
마스크 3,000*204명*1회
모자 10,000*204명*1회
장갑 5,000*102*2회
혹서기물품 5,000*204명*1회
혹한기물품 5,000*204명*1회, 식사비 12,000*204*1회, 워크북 5,000*204명*1회
간식비 4,500*204.명*1회, 깃발 3,000*51
깃대 10,000*51
문구류 82300*1
기장수수료 250,000*1회, 문화활동비 32,000*204명*1회, 출장비 100,000*1회, 유류비보조 40,000*1회, 교육참가비 150,000*1회, 전화요금 80000*1회, 명절수당 1,300,200*2회
명절퇴직금 108,350*2회
가족수당퇴직금 60,000*1회
담당자보험부족분 77,600*1회
경력수당 100,000*3개월
가족수당 60,000*12개월, 스쿨존지킴이차년도이월금(보-이자) 17,408, 스쿨존지킴이반환금(보-이자) 12,592</v>
      </c>
    </row>
    <row r="60" spans="1:9" ht="261" customHeight="1" x14ac:dyDescent="0.3">
      <c r="A60" s="54"/>
      <c r="B60" s="55" t="s">
        <v>2</v>
      </c>
      <c r="C60" s="56" t="s">
        <v>38</v>
      </c>
      <c r="D60" s="56" t="s">
        <v>77</v>
      </c>
      <c r="E60" s="103" t="s">
        <v>216</v>
      </c>
      <c r="F60" s="108">
        <v>0</v>
      </c>
      <c r="G60" s="109">
        <v>643264000</v>
      </c>
      <c r="H60" s="104">
        <v>643264000</v>
      </c>
      <c r="I60" s="178" t="s">
        <v>218</v>
      </c>
    </row>
    <row r="61" spans="1:9" ht="79.5" customHeight="1" x14ac:dyDescent="0.3">
      <c r="A61" s="54"/>
      <c r="B61" s="102" t="s">
        <v>2</v>
      </c>
      <c r="C61" s="103" t="s">
        <v>38</v>
      </c>
      <c r="D61" s="103" t="s">
        <v>110</v>
      </c>
      <c r="E61" s="103" t="s">
        <v>101</v>
      </c>
      <c r="F61" s="108">
        <v>16964230</v>
      </c>
      <c r="G61" s="109">
        <v>0</v>
      </c>
      <c r="H61" s="104">
        <v>-16964230</v>
      </c>
      <c r="I61" s="105"/>
    </row>
    <row r="62" spans="1:9" ht="72.75" customHeight="1" x14ac:dyDescent="0.3">
      <c r="A62" s="54"/>
      <c r="B62" s="102" t="s">
        <v>2</v>
      </c>
      <c r="C62" s="103" t="s">
        <v>38</v>
      </c>
      <c r="D62" s="103" t="s">
        <v>110</v>
      </c>
      <c r="E62" s="103" t="s">
        <v>102</v>
      </c>
      <c r="F62" s="108">
        <v>12028560</v>
      </c>
      <c r="G62" s="109">
        <v>11000000</v>
      </c>
      <c r="H62" s="104">
        <v>-1028560</v>
      </c>
      <c r="I62" s="105" t="s">
        <v>169</v>
      </c>
    </row>
    <row r="63" spans="1:9" ht="72" customHeight="1" x14ac:dyDescent="0.3">
      <c r="A63" s="54"/>
      <c r="B63" s="102" t="s">
        <v>2</v>
      </c>
      <c r="C63" s="103" t="s">
        <v>38</v>
      </c>
      <c r="D63" s="103" t="s">
        <v>111</v>
      </c>
      <c r="E63" s="103" t="s">
        <v>103</v>
      </c>
      <c r="F63" s="108">
        <v>955507</v>
      </c>
      <c r="G63" s="109">
        <v>0</v>
      </c>
      <c r="H63" s="104">
        <v>-955507</v>
      </c>
      <c r="I63" s="105"/>
    </row>
    <row r="64" spans="1:9" ht="261" customHeight="1" x14ac:dyDescent="0.3">
      <c r="A64" s="54"/>
      <c r="B64" s="102" t="s">
        <v>2</v>
      </c>
      <c r="C64" s="103" t="s">
        <v>38</v>
      </c>
      <c r="D64" s="103" t="s">
        <v>162</v>
      </c>
      <c r="E64" s="103" t="s">
        <v>162</v>
      </c>
      <c r="F64" s="108">
        <v>0</v>
      </c>
      <c r="G64" s="109">
        <v>362253200</v>
      </c>
      <c r="H64" s="104">
        <v>362253200</v>
      </c>
      <c r="I64" s="105" t="s">
        <v>170</v>
      </c>
    </row>
    <row r="65" spans="1:9" ht="261" customHeight="1" x14ac:dyDescent="0.3">
      <c r="A65" s="54"/>
      <c r="B65" s="102" t="s">
        <v>2</v>
      </c>
      <c r="C65" s="103" t="s">
        <v>39</v>
      </c>
      <c r="D65" s="103" t="s">
        <v>39</v>
      </c>
      <c r="E65" s="103" t="s">
        <v>40</v>
      </c>
      <c r="F65" s="108">
        <v>129823277</v>
      </c>
      <c r="G65" s="109">
        <v>31481672</v>
      </c>
      <c r="H65" s="104">
        <v>-98341605</v>
      </c>
      <c r="I65" s="105" t="s">
        <v>213</v>
      </c>
    </row>
    <row r="66" spans="1:9" ht="261" customHeight="1" x14ac:dyDescent="0.3">
      <c r="A66" s="54"/>
      <c r="B66" s="102" t="s">
        <v>2</v>
      </c>
      <c r="C66" s="103" t="s">
        <v>39</v>
      </c>
      <c r="D66" s="103" t="s">
        <v>39</v>
      </c>
      <c r="E66" s="103" t="s">
        <v>41</v>
      </c>
      <c r="F66" s="108">
        <v>94400743</v>
      </c>
      <c r="G66" s="109">
        <v>126841646</v>
      </c>
      <c r="H66" s="104">
        <v>32440903</v>
      </c>
      <c r="I66" s="105" t="s">
        <v>214</v>
      </c>
    </row>
    <row r="67" spans="1:9" ht="97.5" customHeight="1" x14ac:dyDescent="0.3">
      <c r="A67" s="54"/>
      <c r="B67" s="102" t="s">
        <v>2</v>
      </c>
      <c r="C67" s="103" t="s">
        <v>163</v>
      </c>
      <c r="D67" s="103" t="s">
        <v>162</v>
      </c>
      <c r="E67" s="103" t="s">
        <v>162</v>
      </c>
      <c r="F67" s="108">
        <v>300235070</v>
      </c>
      <c r="G67" s="109">
        <v>0</v>
      </c>
      <c r="H67" s="104">
        <v>-300235070</v>
      </c>
      <c r="I67" s="105"/>
    </row>
    <row r="68" spans="1:9" ht="49.5" customHeight="1" thickBot="1" x14ac:dyDescent="0.35">
      <c r="A68" s="54">
        <v>51</v>
      </c>
      <c r="B68" s="99"/>
      <c r="C68" s="161" t="s">
        <v>42</v>
      </c>
      <c r="D68" s="161"/>
      <c r="E68" s="161"/>
      <c r="F68" s="66">
        <f>SUM(F5:F67)</f>
        <v>13429672104</v>
      </c>
      <c r="G68" s="66">
        <f>SUM(G5:G67)</f>
        <v>16274270000</v>
      </c>
      <c r="H68" s="67">
        <f>G68-F68</f>
        <v>2844597896</v>
      </c>
      <c r="I68" s="100"/>
    </row>
  </sheetData>
  <mergeCells count="9">
    <mergeCell ref="C68:E68"/>
    <mergeCell ref="A1:I1"/>
    <mergeCell ref="A3:A4"/>
    <mergeCell ref="B3:B4"/>
    <mergeCell ref="C3:C4"/>
    <mergeCell ref="D3:D4"/>
    <mergeCell ref="E3:E4"/>
    <mergeCell ref="F3:H3"/>
    <mergeCell ref="I3:I4"/>
  </mergeCells>
  <phoneticPr fontId="2" type="noConversion"/>
  <printOptions horizontalCentered="1"/>
  <pageMargins left="0.25" right="0.25" top="0.75" bottom="0.75" header="0.30000001192092896" footer="0.30000001192092896"/>
  <pageSetup paperSize="9" scale="4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13"/>
  <sheetViews>
    <sheetView zoomScale="60" zoomScaleNormal="60" workbookViewId="0">
      <selection activeCell="V2" sqref="V2"/>
    </sheetView>
  </sheetViews>
  <sheetFormatPr defaultColWidth="10" defaultRowHeight="22.5" x14ac:dyDescent="0.3"/>
  <cols>
    <col min="1" max="1" width="10.375" style="9" bestFit="1" customWidth="1"/>
    <col min="2" max="2" width="30.625" style="9" customWidth="1"/>
    <col min="3" max="3" width="15.125" style="9" bestFit="1" customWidth="1"/>
    <col min="4" max="4" width="25.625" style="9" customWidth="1"/>
    <col min="5" max="7" width="19.625" style="9" customWidth="1"/>
    <col min="8" max="10" width="25.625" style="9" customWidth="1"/>
    <col min="11" max="16384" width="10" style="8"/>
  </cols>
  <sheetData>
    <row r="1" spans="1:10" ht="35.1" customHeight="1" x14ac:dyDescent="0.3">
      <c r="A1" s="169" t="s">
        <v>171</v>
      </c>
      <c r="B1" s="169"/>
      <c r="C1" s="169"/>
      <c r="D1" s="169"/>
      <c r="E1" s="169"/>
      <c r="F1" s="169"/>
      <c r="G1" s="169"/>
      <c r="H1" s="169"/>
      <c r="I1" s="169"/>
      <c r="J1" s="169"/>
    </row>
    <row r="2" spans="1:10" ht="23.25" thickBot="1" x14ac:dyDescent="0.35">
      <c r="J2" s="10" t="s">
        <v>59</v>
      </c>
    </row>
    <row r="3" spans="1:10" ht="30" customHeight="1" x14ac:dyDescent="0.3">
      <c r="A3" s="170" t="s">
        <v>60</v>
      </c>
      <c r="B3" s="172" t="s">
        <v>61</v>
      </c>
      <c r="C3" s="172" t="s">
        <v>62</v>
      </c>
      <c r="D3" s="172" t="s">
        <v>63</v>
      </c>
      <c r="E3" s="174" t="s">
        <v>64</v>
      </c>
      <c r="F3" s="175"/>
      <c r="G3" s="175"/>
      <c r="H3" s="172" t="s">
        <v>65</v>
      </c>
      <c r="I3" s="172" t="s">
        <v>66</v>
      </c>
      <c r="J3" s="176" t="s">
        <v>67</v>
      </c>
    </row>
    <row r="4" spans="1:10" ht="30" customHeight="1" thickBot="1" x14ac:dyDescent="0.35">
      <c r="A4" s="171"/>
      <c r="B4" s="173"/>
      <c r="C4" s="173"/>
      <c r="D4" s="173"/>
      <c r="E4" s="101" t="s">
        <v>68</v>
      </c>
      <c r="F4" s="101" t="s">
        <v>69</v>
      </c>
      <c r="G4" s="101" t="s">
        <v>70</v>
      </c>
      <c r="H4" s="173"/>
      <c r="I4" s="173"/>
      <c r="J4" s="177"/>
    </row>
    <row r="5" spans="1:10" ht="30" customHeight="1" thickTop="1" x14ac:dyDescent="0.3">
      <c r="A5" s="11">
        <v>1</v>
      </c>
      <c r="B5" s="12" t="s">
        <v>71</v>
      </c>
      <c r="C5" s="13" t="s">
        <v>72</v>
      </c>
      <c r="D5" s="14">
        <v>64753760</v>
      </c>
      <c r="E5" s="15">
        <v>6484330</v>
      </c>
      <c r="F5" s="16">
        <v>2040000</v>
      </c>
      <c r="G5" s="16">
        <v>600000</v>
      </c>
      <c r="H5" s="15">
        <f>SUM(D5:G5)</f>
        <v>73878090</v>
      </c>
      <c r="I5" s="15">
        <v>7928110</v>
      </c>
      <c r="J5" s="17">
        <f>SUM(H5-I5)</f>
        <v>65949980</v>
      </c>
    </row>
    <row r="6" spans="1:10" ht="30" customHeight="1" x14ac:dyDescent="0.3">
      <c r="A6" s="11">
        <v>2</v>
      </c>
      <c r="B6" s="18" t="s">
        <v>73</v>
      </c>
      <c r="C6" s="19" t="s">
        <v>127</v>
      </c>
      <c r="D6" s="20">
        <v>51072980</v>
      </c>
      <c r="E6" s="21">
        <v>5060320</v>
      </c>
      <c r="F6" s="21">
        <v>3720000</v>
      </c>
      <c r="G6" s="22">
        <v>4028710</v>
      </c>
      <c r="H6" s="15">
        <f>SUM(D6:G6)</f>
        <v>63882010</v>
      </c>
      <c r="I6" s="23">
        <v>6855400</v>
      </c>
      <c r="J6" s="17">
        <f t="shared" ref="J6:J13" si="0">SUM(H6-I6)</f>
        <v>57026610</v>
      </c>
    </row>
    <row r="7" spans="1:10" ht="30" customHeight="1" x14ac:dyDescent="0.3">
      <c r="A7" s="11">
        <v>3</v>
      </c>
      <c r="B7" s="18" t="s">
        <v>172</v>
      </c>
      <c r="C7" s="19" t="s">
        <v>128</v>
      </c>
      <c r="D7" s="20">
        <v>41497760</v>
      </c>
      <c r="E7" s="20">
        <v>4165210</v>
      </c>
      <c r="F7" s="21">
        <v>2040000</v>
      </c>
      <c r="G7" s="20">
        <v>3288330</v>
      </c>
      <c r="H7" s="15">
        <f t="shared" ref="H7:H13" si="1">SUM(D7:G7)</f>
        <v>50991300</v>
      </c>
      <c r="I7" s="23">
        <v>5472050</v>
      </c>
      <c r="J7" s="17">
        <f t="shared" si="0"/>
        <v>45519250</v>
      </c>
    </row>
    <row r="8" spans="1:10" ht="30" customHeight="1" x14ac:dyDescent="0.3">
      <c r="A8" s="11">
        <v>4</v>
      </c>
      <c r="B8" s="18" t="s">
        <v>74</v>
      </c>
      <c r="C8" s="19" t="s">
        <v>75</v>
      </c>
      <c r="D8" s="20">
        <v>33870600</v>
      </c>
      <c r="E8" s="21">
        <v>3403950</v>
      </c>
      <c r="F8" s="21">
        <v>240000</v>
      </c>
      <c r="G8" s="22">
        <v>2687330</v>
      </c>
      <c r="H8" s="15">
        <f t="shared" si="1"/>
        <v>40201880</v>
      </c>
      <c r="I8" s="23">
        <v>4314200</v>
      </c>
      <c r="J8" s="17">
        <f t="shared" si="0"/>
        <v>35887680</v>
      </c>
    </row>
    <row r="9" spans="1:10" ht="30" customHeight="1" x14ac:dyDescent="0.3">
      <c r="A9" s="11">
        <v>5</v>
      </c>
      <c r="B9" s="18" t="s">
        <v>74</v>
      </c>
      <c r="C9" s="19" t="s">
        <v>175</v>
      </c>
      <c r="D9" s="20">
        <v>32272190</v>
      </c>
      <c r="E9" s="20">
        <v>3175910</v>
      </c>
      <c r="F9" s="21">
        <v>2040000</v>
      </c>
      <c r="G9" s="20">
        <v>2544120</v>
      </c>
      <c r="H9" s="15">
        <f t="shared" si="1"/>
        <v>40032220</v>
      </c>
      <c r="I9" s="23">
        <v>4296000</v>
      </c>
      <c r="J9" s="17">
        <f t="shared" si="0"/>
        <v>35736220</v>
      </c>
    </row>
    <row r="10" spans="1:10" ht="30" customHeight="1" x14ac:dyDescent="0.3">
      <c r="A10" s="11">
        <v>6</v>
      </c>
      <c r="B10" s="18" t="s">
        <v>74</v>
      </c>
      <c r="C10" s="19" t="s">
        <v>176</v>
      </c>
      <c r="D10" s="20">
        <v>30676330</v>
      </c>
      <c r="E10" s="20">
        <v>3058290</v>
      </c>
      <c r="F10" s="21">
        <v>240000</v>
      </c>
      <c r="G10" s="20">
        <v>2414440</v>
      </c>
      <c r="H10" s="15">
        <f t="shared" si="1"/>
        <v>36389060</v>
      </c>
      <c r="I10" s="23">
        <v>3905040</v>
      </c>
      <c r="J10" s="17">
        <f t="shared" si="0"/>
        <v>32484020</v>
      </c>
    </row>
    <row r="11" spans="1:10" ht="30" customHeight="1" x14ac:dyDescent="0.3">
      <c r="A11" s="11">
        <v>7</v>
      </c>
      <c r="B11" s="18" t="s">
        <v>74</v>
      </c>
      <c r="C11" s="19" t="s">
        <v>76</v>
      </c>
      <c r="D11" s="20">
        <v>2595290</v>
      </c>
      <c r="E11" s="20">
        <v>0</v>
      </c>
      <c r="F11" s="21">
        <v>0</v>
      </c>
      <c r="G11" s="20">
        <v>0</v>
      </c>
      <c r="H11" s="15">
        <f t="shared" si="1"/>
        <v>2595290</v>
      </c>
      <c r="I11" s="23">
        <v>278490</v>
      </c>
      <c r="J11" s="17">
        <f t="shared" si="0"/>
        <v>2316800</v>
      </c>
    </row>
    <row r="12" spans="1:10" ht="30" customHeight="1" x14ac:dyDescent="0.3">
      <c r="A12" s="11">
        <v>8</v>
      </c>
      <c r="B12" s="24" t="s">
        <v>173</v>
      </c>
      <c r="C12" s="19" t="s">
        <v>177</v>
      </c>
      <c r="D12" s="26">
        <v>26141500</v>
      </c>
      <c r="E12" s="19">
        <v>2851800</v>
      </c>
      <c r="F12" s="19">
        <v>480000</v>
      </c>
      <c r="G12" s="19">
        <v>2251420</v>
      </c>
      <c r="H12" s="29">
        <f t="shared" si="1"/>
        <v>31724720</v>
      </c>
      <c r="I12" s="27">
        <v>3404490</v>
      </c>
      <c r="J12" s="25">
        <f t="shared" si="0"/>
        <v>28320230</v>
      </c>
    </row>
    <row r="13" spans="1:10" ht="30" customHeight="1" thickBot="1" x14ac:dyDescent="0.35">
      <c r="A13" s="110">
        <v>9</v>
      </c>
      <c r="B13" s="111" t="s">
        <v>174</v>
      </c>
      <c r="C13" s="28" t="s">
        <v>178</v>
      </c>
      <c r="D13" s="112">
        <v>32507190</v>
      </c>
      <c r="E13" s="112">
        <v>3242810</v>
      </c>
      <c r="F13" s="112">
        <v>1080000</v>
      </c>
      <c r="G13" s="112">
        <v>2560120</v>
      </c>
      <c r="H13" s="113">
        <f t="shared" si="1"/>
        <v>39390120</v>
      </c>
      <c r="I13" s="112">
        <v>4227100</v>
      </c>
      <c r="J13" s="114">
        <f t="shared" si="0"/>
        <v>35163020</v>
      </c>
    </row>
  </sheetData>
  <mergeCells count="9">
    <mergeCell ref="A1:J1"/>
    <mergeCell ref="A3:A4"/>
    <mergeCell ref="B3:B4"/>
    <mergeCell ref="C3:C4"/>
    <mergeCell ref="D3:D4"/>
    <mergeCell ref="E3:G3"/>
    <mergeCell ref="H3:H4"/>
    <mergeCell ref="I3:I4"/>
    <mergeCell ref="J3:J4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 지정된 범위</vt:lpstr>
      </vt:variant>
      <vt:variant>
        <vt:i4>7</vt:i4>
      </vt:variant>
    </vt:vector>
  </HeadingPairs>
  <TitlesOfParts>
    <vt:vector size="12" baseType="lpstr">
      <vt:lpstr>예산총칙</vt:lpstr>
      <vt:lpstr>예산총괄표</vt:lpstr>
      <vt:lpstr>세입내역서</vt:lpstr>
      <vt:lpstr>세출내역서</vt:lpstr>
      <vt:lpstr>임직원보수일람표</vt:lpstr>
      <vt:lpstr>세입내역서!Print_Area</vt:lpstr>
      <vt:lpstr>세출내역서!Print_Area</vt:lpstr>
      <vt:lpstr>예산총칙!Print_Area</vt:lpstr>
      <vt:lpstr>임직원보수일람표!Print_Area</vt:lpstr>
      <vt:lpstr>세입내역서!Print_Titles</vt:lpstr>
      <vt:lpstr>세출내역서!Print_Titles</vt:lpstr>
      <vt:lpstr>예산총괄표!Print_Titles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2025-12-10T17:02:40Z</cp:lastPrinted>
  <dcterms:created xsi:type="dcterms:W3CDTF">2022-11-15T00:52:12Z</dcterms:created>
  <dcterms:modified xsi:type="dcterms:W3CDTF">2025-12-10T18:31:18Z</dcterms:modified>
</cp:coreProperties>
</file>