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MAIN\pc4 data\♣2025 총괄♣\2025-(B)총무회계-(a)공통\02-예결산서\2025년 부산영도시니어클럽 예산\"/>
    </mc:Choice>
  </mc:AlternateContent>
  <xr:revisionPtr revIDLastSave="0" documentId="13_ncr:1_{704916C6-A61D-4AA6-B98D-99770B304589}" xr6:coauthVersionLast="44" xr6:coauthVersionMax="47" xr10:uidLastSave="{00000000-0000-0000-0000-000000000000}"/>
  <bookViews>
    <workbookView xWindow="2640" yWindow="0" windowWidth="15885" windowHeight="15150" activeTab="2" xr2:uid="{00000000-000D-0000-FFFF-FFFF00000000}"/>
  </bookViews>
  <sheets>
    <sheet name="예산총칙" sheetId="2" r:id="rId1"/>
    <sheet name="예산변경사유서" sheetId="3" r:id="rId2"/>
    <sheet name="총괄표" sheetId="4" r:id="rId3"/>
    <sheet name="세입" sheetId="8" r:id="rId4"/>
    <sheet name="세출" sheetId="9" r:id="rId5"/>
    <sheet name="임직원보수일람표" sheetId="7" r:id="rId6"/>
  </sheets>
  <externalReferences>
    <externalReference r:id="rId7"/>
    <externalReference r:id="rId8"/>
  </externalReferences>
  <definedNames>
    <definedName name="_xlnm.Print_Area" localSheetId="3">세입!$A$1:$I$19</definedName>
    <definedName name="_xlnm.Print_Area" localSheetId="4">세출!$A$1:$I$59</definedName>
    <definedName name="_xlnm.Print_Area" localSheetId="5">임직원보수일람표!$A$1:$J$13</definedName>
    <definedName name="_xlnm.Print_Area" localSheetId="2">총괄표!$A$1:$M$61</definedName>
    <definedName name="_xlnm.Print_Titles" localSheetId="3">세입!$3:$4</definedName>
    <definedName name="_xlnm.Print_Titles" localSheetId="4">세출!$3:$4</definedName>
    <definedName name="_xlnm.Print_Titles" localSheetId="2">총괄표!$4:$6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17" i="3" l="1"/>
  <c r="A16" i="3"/>
  <c r="L61" i="4" l="1"/>
  <c r="G55" i="9" l="1"/>
  <c r="G20" i="9"/>
  <c r="H20" i="9" s="1"/>
  <c r="G24" i="9"/>
  <c r="G22" i="9"/>
  <c r="G21" i="9"/>
  <c r="D23" i="2" l="1"/>
  <c r="D22" i="2"/>
  <c r="G59" i="9"/>
  <c r="H56" i="9"/>
  <c r="H46" i="9"/>
  <c r="F59" i="9"/>
  <c r="D11" i="2" l="1"/>
  <c r="M8" i="4" l="1"/>
  <c r="G8" i="4"/>
  <c r="G19" i="8" l="1"/>
  <c r="H6" i="8"/>
  <c r="D13" i="2" l="1"/>
  <c r="D12" i="2"/>
  <c r="H11" i="7" l="1"/>
  <c r="J11" i="7" s="1"/>
  <c r="H5" i="9"/>
  <c r="H7" i="8"/>
  <c r="H8" i="8"/>
  <c r="H9" i="8"/>
  <c r="H10" i="8"/>
  <c r="H11" i="8"/>
  <c r="H12" i="8"/>
  <c r="H13" i="8"/>
  <c r="H14" i="8"/>
  <c r="H15" i="8"/>
  <c r="H16" i="8"/>
  <c r="H17" i="8"/>
  <c r="H18" i="8"/>
  <c r="H5" i="8"/>
  <c r="F61" i="4"/>
  <c r="H19" i="8" l="1"/>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H6" i="9"/>
  <c r="H7" i="9"/>
  <c r="H8" i="9"/>
  <c r="H9" i="9"/>
  <c r="H10" i="9"/>
  <c r="H11" i="9"/>
  <c r="H12" i="9"/>
  <c r="H13" i="9"/>
  <c r="H14" i="9"/>
  <c r="H15" i="9"/>
  <c r="H16" i="9"/>
  <c r="H17" i="9"/>
  <c r="H18" i="9"/>
  <c r="H19" i="9"/>
  <c r="H21" i="9"/>
  <c r="H22" i="9"/>
  <c r="H23" i="9"/>
  <c r="H24" i="9"/>
  <c r="H25" i="9"/>
  <c r="H26" i="9"/>
  <c r="H27" i="9"/>
  <c r="H28" i="9"/>
  <c r="H29" i="9"/>
  <c r="H30" i="9"/>
  <c r="H31" i="9"/>
  <c r="H32" i="9"/>
  <c r="H33" i="9"/>
  <c r="H34" i="9"/>
  <c r="H35" i="9"/>
  <c r="H36" i="9"/>
  <c r="H37" i="9"/>
  <c r="H38" i="9"/>
  <c r="H39" i="9"/>
  <c r="H40" i="9"/>
  <c r="H41" i="9"/>
  <c r="H42" i="9"/>
  <c r="H43" i="9"/>
  <c r="H44" i="9"/>
  <c r="H45" i="9"/>
  <c r="H47" i="9"/>
  <c r="H48" i="9"/>
  <c r="H49" i="9"/>
  <c r="H50" i="9"/>
  <c r="H51" i="9"/>
  <c r="H52" i="9"/>
  <c r="H53" i="9"/>
  <c r="H54" i="9"/>
  <c r="H55" i="9"/>
  <c r="H57" i="9"/>
  <c r="H58" i="9"/>
  <c r="G19" i="4" l="1"/>
  <c r="D25" i="2" l="1"/>
  <c r="D21" i="2"/>
  <c r="D16" i="2"/>
  <c r="D15" i="2"/>
  <c r="D14" i="2"/>
  <c r="D17" i="2" l="1"/>
  <c r="G20" i="4"/>
  <c r="E61" i="4"/>
  <c r="F19" i="8"/>
  <c r="G18" i="4"/>
  <c r="G17" i="4"/>
  <c r="G16" i="4"/>
  <c r="G15" i="4"/>
  <c r="G14" i="4"/>
  <c r="G13" i="4"/>
  <c r="G12" i="4"/>
  <c r="G11" i="4"/>
  <c r="G10" i="4"/>
  <c r="G9" i="4"/>
  <c r="M7" i="4"/>
  <c r="M61" i="4" s="1"/>
  <c r="G7" i="4"/>
  <c r="G61" i="4" l="1"/>
  <c r="H59" i="9"/>
  <c r="K61" i="4"/>
  <c r="H12" i="7" l="1"/>
  <c r="J12" i="7" s="1"/>
  <c r="H10" i="7"/>
  <c r="J10" i="7" s="1"/>
  <c r="H9" i="7"/>
  <c r="J9" i="7" s="1"/>
  <c r="H8" i="7"/>
  <c r="J8" i="7" s="1"/>
  <c r="H7" i="7"/>
  <c r="J7" i="7" s="1"/>
  <c r="H6" i="7"/>
  <c r="J6" i="7" s="1"/>
  <c r="H5" i="7"/>
  <c r="C23" i="2"/>
  <c r="C22" i="2"/>
  <c r="D26" i="2"/>
  <c r="C21" i="2"/>
  <c r="C6" i="2"/>
  <c r="J5" i="7" l="1"/>
  <c r="B6" i="2"/>
</calcChain>
</file>

<file path=xl/sharedStrings.xml><?xml version="1.0" encoding="utf-8"?>
<sst xmlns="http://schemas.openxmlformats.org/spreadsheetml/2006/main" count="395" uniqueCount="259">
  <si>
    <t>예 산 총 칙</t>
  </si>
  <si>
    <t xml:space="preserve"> 제2조 1. 세입세출의 명세는 세입 · 세출 예산서와 같다.           </t>
    <phoneticPr fontId="7" type="noConversion"/>
  </si>
  <si>
    <t xml:space="preserve">          2. 세입의 주요재원은 다음과 같다.</t>
    <phoneticPr fontId="6" type="noConversion"/>
  </si>
  <si>
    <t>사업수입</t>
    <phoneticPr fontId="6" type="noConversion"/>
  </si>
  <si>
    <t>보조금수입</t>
    <phoneticPr fontId="6" type="noConversion"/>
  </si>
  <si>
    <t>후원금</t>
    <phoneticPr fontId="1" type="noConversion"/>
  </si>
  <si>
    <t>이월금</t>
    <phoneticPr fontId="6" type="noConversion"/>
  </si>
  <si>
    <t>잡수입</t>
    <phoneticPr fontId="6" type="noConversion"/>
  </si>
  <si>
    <t>계</t>
    <phoneticPr fontId="6" type="noConversion"/>
  </si>
  <si>
    <t xml:space="preserve">           3. 세출의 내용은 다음과 같다.</t>
    <phoneticPr fontId="6" type="noConversion"/>
  </si>
  <si>
    <t>잡지출</t>
    <phoneticPr fontId="6" type="noConversion"/>
  </si>
  <si>
    <t>예비비 및 기타</t>
    <phoneticPr fontId="6" type="noConversion"/>
  </si>
  <si>
    <t>제3조 예산비용이 긴박한 경우 시설의 장이 우선 집행하고 이사회의 결의를 얻도록 한다.</t>
    <phoneticPr fontId="7" type="noConversion"/>
  </si>
  <si>
    <t>부산영도시니어클럽</t>
    <phoneticPr fontId="6" type="noConversion"/>
  </si>
  <si>
    <t>-아 래-</t>
  </si>
  <si>
    <t>1. 총 평</t>
  </si>
  <si>
    <t>2. 항목별 변경사유</t>
  </si>
  <si>
    <t>세 입</t>
  </si>
  <si>
    <t>세 출</t>
  </si>
  <si>
    <t>예산항목</t>
  </si>
  <si>
    <t>변경사유</t>
  </si>
  <si>
    <t>사업단수입</t>
    <phoneticPr fontId="6" type="noConversion"/>
  </si>
  <si>
    <t>사무비</t>
    <phoneticPr fontId="1" type="noConversion"/>
  </si>
  <si>
    <t>재산조성비</t>
    <phoneticPr fontId="1" type="noConversion"/>
  </si>
  <si>
    <t>후원금</t>
    <phoneticPr fontId="6" type="noConversion"/>
  </si>
  <si>
    <t>사업비</t>
    <phoneticPr fontId="1" type="noConversion"/>
  </si>
  <si>
    <t>전입금</t>
    <phoneticPr fontId="6" type="noConversion"/>
  </si>
  <si>
    <t>잡지출</t>
    <phoneticPr fontId="1" type="noConversion"/>
  </si>
  <si>
    <t>해당없음</t>
    <phoneticPr fontId="6" type="noConversion"/>
  </si>
  <si>
    <t>예비비 및 기타</t>
    <phoneticPr fontId="1" type="noConversion"/>
  </si>
  <si>
    <t>(단위 : 원)</t>
    <phoneticPr fontId="1" type="noConversion"/>
  </si>
  <si>
    <t>순번</t>
  </si>
  <si>
    <t>세입</t>
  </si>
  <si>
    <t>세출</t>
  </si>
  <si>
    <t>관</t>
  </si>
  <si>
    <t>항</t>
  </si>
  <si>
    <t>목</t>
  </si>
  <si>
    <t>예산액</t>
  </si>
  <si>
    <t>당초</t>
    <phoneticPr fontId="1" type="noConversion"/>
  </si>
  <si>
    <t>추경</t>
    <phoneticPr fontId="1" type="noConversion"/>
  </si>
  <si>
    <t>증감액</t>
  </si>
  <si>
    <t>사업수입</t>
  </si>
  <si>
    <t>사무비</t>
  </si>
  <si>
    <t>인건비</t>
  </si>
  <si>
    <t>급여</t>
  </si>
  <si>
    <t>보조금수입</t>
  </si>
  <si>
    <t>국고보조금</t>
  </si>
  <si>
    <t>제수당</t>
  </si>
  <si>
    <t>시도보조금</t>
  </si>
  <si>
    <t>퇴직금 및 퇴직적립금</t>
  </si>
  <si>
    <t>시군구보조금</t>
  </si>
  <si>
    <t>사회보험부담금</t>
  </si>
  <si>
    <t>전입금</t>
  </si>
  <si>
    <t>법인전입금(후원금)</t>
  </si>
  <si>
    <t>기타후생경비</t>
  </si>
  <si>
    <t>이월금</t>
  </si>
  <si>
    <t>전년도이월금</t>
  </si>
  <si>
    <t>업무추진비</t>
  </si>
  <si>
    <t>기관운영비</t>
  </si>
  <si>
    <t>전년도이월금(후원금)</t>
  </si>
  <si>
    <t>회의비</t>
  </si>
  <si>
    <t>잡수입</t>
  </si>
  <si>
    <t>기타예금이자수입</t>
  </si>
  <si>
    <t>운영비</t>
  </si>
  <si>
    <t>여비</t>
  </si>
  <si>
    <t>기타잡수입</t>
  </si>
  <si>
    <t>수용비 및 수수료</t>
  </si>
  <si>
    <t>공공요금</t>
  </si>
  <si>
    <t>제세공과금</t>
  </si>
  <si>
    <t>기타운영비</t>
  </si>
  <si>
    <t>사업비</t>
  </si>
  <si>
    <t>예비비 및 기타</t>
  </si>
  <si>
    <t>예비비</t>
  </si>
  <si>
    <t>반환금</t>
  </si>
  <si>
    <t>합계</t>
  </si>
  <si>
    <t>구분</t>
  </si>
  <si>
    <t>산출내역</t>
  </si>
  <si>
    <t>( 단위 : 원)</t>
    <phoneticPr fontId="1" type="noConversion"/>
  </si>
  <si>
    <t>순위</t>
    <phoneticPr fontId="6" type="noConversion"/>
  </si>
  <si>
    <t>직종 또는 직위(급)</t>
  </si>
  <si>
    <t>성명</t>
  </si>
  <si>
    <t>본봉</t>
  </si>
  <si>
    <t>수당</t>
  </si>
  <si>
    <t>계</t>
  </si>
  <si>
    <t>공제액</t>
  </si>
  <si>
    <t>차감지급액</t>
  </si>
  <si>
    <t>명절휴가비</t>
    <phoneticPr fontId="6" type="noConversion"/>
  </si>
  <si>
    <t>관장</t>
    <phoneticPr fontId="1" type="noConversion"/>
  </si>
  <si>
    <t>김정현</t>
    <phoneticPr fontId="1" type="noConversion"/>
  </si>
  <si>
    <t>-</t>
    <phoneticPr fontId="6" type="noConversion"/>
  </si>
  <si>
    <t>이</t>
    <phoneticPr fontId="6" type="noConversion"/>
  </si>
  <si>
    <t>하</t>
    <phoneticPr fontId="6" type="noConversion"/>
  </si>
  <si>
    <t>여</t>
    <phoneticPr fontId="1" type="noConversion"/>
  </si>
  <si>
    <t>백</t>
    <phoneticPr fontId="1" type="noConversion"/>
  </si>
  <si>
    <t>법인전입금</t>
  </si>
  <si>
    <t>사업단사업비</t>
  </si>
  <si>
    <t>방아깨비사업비</t>
  </si>
  <si>
    <t>어울림사업비</t>
  </si>
  <si>
    <t>주차장관리사업비</t>
  </si>
  <si>
    <t>요리조리사업비</t>
  </si>
  <si>
    <t>싱싱가게사업비</t>
  </si>
  <si>
    <t>풀잎0℃카페사업비</t>
  </si>
  <si>
    <t>금비사업비</t>
  </si>
  <si>
    <t>공공시설봉사사업비</t>
  </si>
  <si>
    <t>맑은누리사업비</t>
  </si>
  <si>
    <t>학교환경관리사업비</t>
  </si>
  <si>
    <t>횡단보도관리사업비</t>
  </si>
  <si>
    <t>지역공원클린사업사업비</t>
  </si>
  <si>
    <t>푸른바다사업비</t>
  </si>
  <si>
    <t>학교교통지킴이사업비</t>
  </si>
  <si>
    <t>교통안전활동사업비</t>
  </si>
  <si>
    <t>안전생활서비스사업비</t>
  </si>
  <si>
    <t>지역아동센터봉사사업비</t>
  </si>
  <si>
    <t>마을지킴이사업비</t>
  </si>
  <si>
    <t>기타시설지원사업비</t>
  </si>
  <si>
    <t>공익증진서비스사업비</t>
  </si>
  <si>
    <t>소방안전사업비</t>
  </si>
  <si>
    <t>장애인시설지원사업비</t>
  </si>
  <si>
    <t>보육교사도우미사업비</t>
  </si>
  <si>
    <t>지킴이사업비</t>
  </si>
  <si>
    <t>실버보금자리사업비</t>
  </si>
  <si>
    <t>사업단지원사업비</t>
  </si>
  <si>
    <t>시장형지원사업비</t>
  </si>
  <si>
    <t>기타사업지원사업비</t>
  </si>
  <si>
    <t>일반사업비</t>
  </si>
  <si>
    <t>홍보사업비</t>
  </si>
  <si>
    <t>과장</t>
    <phoneticPr fontId="1" type="noConversion"/>
  </si>
  <si>
    <t>사회복지사</t>
    <phoneticPr fontId="1" type="noConversion"/>
  </si>
  <si>
    <t>사무원</t>
    <phoneticPr fontId="1" type="noConversion"/>
  </si>
  <si>
    <t>이준희</t>
    <phoneticPr fontId="1" type="noConversion"/>
  </si>
  <si>
    <t>권수정</t>
    <phoneticPr fontId="1" type="noConversion"/>
  </si>
  <si>
    <t>권수란</t>
    <phoneticPr fontId="1" type="noConversion"/>
  </si>
  <si>
    <t>가족수당</t>
    <phoneticPr fontId="1" type="noConversion"/>
  </si>
  <si>
    <t>시간외</t>
    <phoneticPr fontId="6" type="noConversion"/>
  </si>
  <si>
    <t>법인전입금</t>
    <phoneticPr fontId="1" type="noConversion"/>
  </si>
  <si>
    <t>추경</t>
    <phoneticPr fontId="1" type="noConversion"/>
  </si>
  <si>
    <t>당초</t>
    <phoneticPr fontId="1" type="noConversion"/>
  </si>
  <si>
    <t>추경</t>
    <phoneticPr fontId="1" type="noConversion"/>
  </si>
  <si>
    <t>당초</t>
    <phoneticPr fontId="1" type="noConversion"/>
  </si>
  <si>
    <t>(단위 : 원)</t>
    <phoneticPr fontId="1" type="noConversion"/>
  </si>
  <si>
    <t>후원금수입</t>
    <phoneticPr fontId="6" type="noConversion"/>
  </si>
  <si>
    <t>지정후원금</t>
    <phoneticPr fontId="6" type="noConversion"/>
  </si>
  <si>
    <t>비지정후원금</t>
    <phoneticPr fontId="6" type="noConversion"/>
  </si>
  <si>
    <t>불용매각대</t>
  </si>
  <si>
    <t>시설비</t>
    <phoneticPr fontId="1" type="noConversion"/>
  </si>
  <si>
    <t>시설장비유지비</t>
  </si>
  <si>
    <t>치안지킴이사업비</t>
  </si>
  <si>
    <t>마을탐방사업비</t>
  </si>
  <si>
    <t>차량비</t>
    <phoneticPr fontId="1" type="noConversion"/>
  </si>
  <si>
    <t>마을지기사업비</t>
  </si>
  <si>
    <t>우체국지원사업비</t>
  </si>
  <si>
    <t>담당자사업비</t>
  </si>
  <si>
    <t>선임사회복지사</t>
    <phoneticPr fontId="1" type="noConversion"/>
  </si>
  <si>
    <t>자원순환사업비</t>
    <phoneticPr fontId="1" type="noConversion"/>
  </si>
  <si>
    <t>위기가구관리사업비</t>
    <phoneticPr fontId="1" type="noConversion"/>
  </si>
  <si>
    <t>마을건강파트너사업비</t>
    <phoneticPr fontId="1" type="noConversion"/>
  </si>
  <si>
    <t>ESG사업비</t>
    <phoneticPr fontId="1" type="noConversion"/>
  </si>
  <si>
    <t>증감액</t>
    <phoneticPr fontId="1" type="noConversion"/>
  </si>
  <si>
    <t/>
  </si>
  <si>
    <r>
      <t xml:space="preserve">     부산영도시니어클럽 2025년 임</t>
    </r>
    <r>
      <rPr>
        <b/>
        <sz val="25"/>
        <rFont val="MS Gothic"/>
        <family val="3"/>
        <charset val="128"/>
      </rPr>
      <t>․</t>
    </r>
    <r>
      <rPr>
        <b/>
        <sz val="25"/>
        <rFont val="굴림"/>
        <family val="3"/>
        <charset val="129"/>
      </rPr>
      <t>직원보수일람표</t>
    </r>
    <phoneticPr fontId="1" type="noConversion"/>
  </si>
  <si>
    <t>예귀정</t>
    <phoneticPr fontId="1" type="noConversion"/>
  </si>
  <si>
    <t>엄경준</t>
    <phoneticPr fontId="1" type="noConversion"/>
  </si>
  <si>
    <t>이미네</t>
    <phoneticPr fontId="1" type="noConversion"/>
  </si>
  <si>
    <t>사회복지사</t>
    <phoneticPr fontId="1" type="noConversion"/>
  </si>
  <si>
    <t>변동없음</t>
    <phoneticPr fontId="1" type="noConversion"/>
  </si>
  <si>
    <t>변동없음</t>
    <phoneticPr fontId="6" type="noConversion"/>
  </si>
  <si>
    <t xml:space="preserve">출장비 100,000*1ㅎ인건비 290,000*170명*11회 문화활동비 45,000*170명*1회 회의비 15,000*170명*2회 명절수당 1,258,200*2회 명절퇴직금 104,850*2회 가족수당퇴직금 40,000*12월 /12월 가족수당 40,000*12개월 담당자보험부족분 62,900*1회 경력수당 100,000*3개월 유류비보조 40,000*5회 팀장비 40,000*10명*11회 핫팩 500*170명*6개문구류 125,000*1회 기장수수료 250,000*1회 모기기피제 2,000*170명*1회 컴퓨터 1,500,000*1회 참여자상해보험료 16,800*170명*1회 피복비 16,000*170개*1회 마스크 400*170개*10개교육비 4,500*170명*2회 교육참가비 150,000*1회 </t>
  </si>
  <si>
    <t>제4조 예비비는 예산의 1% 이내로 한다.</t>
    <phoneticPr fontId="6" type="noConversion"/>
  </si>
  <si>
    <t>비지정후원금 6,000,000</t>
    <phoneticPr fontId="33" type="noConversion"/>
  </si>
  <si>
    <t>법인전입(자) 4,000,000</t>
    <phoneticPr fontId="33" type="noConversion"/>
  </si>
  <si>
    <t xml:space="preserve">     부산영도시니어클럽 2025년 3차 추가경정예산서</t>
    <phoneticPr fontId="1" type="noConversion"/>
  </si>
  <si>
    <t>부산영도시니어클럽 2025년 3차 추가경정예산서(세출내역서)</t>
    <phoneticPr fontId="1" type="noConversion"/>
  </si>
  <si>
    <t>관장(24/25호봉9월) 5,222,100*8월+5,275,700*4월=62,879,600,과장(13/14호봉2월) 3,613,100*1월+3,699,100*9월+4,088,200*2월=45,081,400,선임복지사(13/14호봉9월) 3,286,200*8월+3,365,100*4월=39,750,000,복지사1(8/9호봉9월) 2,645,000*8월+2,739,600*4월=32,118,400,복지사2(7호봉2월)2,544,400*9월+1,477,400=24,377,000,복지사3(5/6호봉6월) 2,391,600*4월+2,452,800*7월=26,736,000,복지사4(5/6호봉12월) 2,391,600*8월+1,993,000*1월+291,600*2월=21,709,000,사무원(7/8호봉6월) 2,518,400*5월+2,610,600*7월=30,866,200</t>
    <phoneticPr fontId="1" type="noConversion"/>
  </si>
  <si>
    <t>담당자시간외수당 301,020+149,000,담당자시간외수당 182,110,명절휴가비 26,853,180,가족수당 9,620,650
시간외수당 8,521,120,선도모델담당자수당 6,000,000</t>
    <phoneticPr fontId="1" type="noConversion"/>
  </si>
  <si>
    <t>담당자시간외수당 퇴직적립금 25,090,선도모델수당 퇴직적립금 500,030,담당자시간외수당 퇴직적립금 15,180,퇴직금및퇴직적립 28,006,680</t>
    <phoneticPr fontId="1" type="noConversion"/>
  </si>
  <si>
    <t>선도모델수당 사회보험료 391,900,건강보험 11,384,590 장기요양 1,473,880 국민연금 13,646,470 고용보험 4,292,470 산재보험 2,306,070</t>
    <phoneticPr fontId="1" type="noConversion"/>
  </si>
  <si>
    <t>직원복지포인트 820,000*1회, 100,000*1명,직원인센티브 15,000,000*1회</t>
    <phoneticPr fontId="1" type="noConversion"/>
  </si>
  <si>
    <t>유관기간업무 507,000*1회,유관기관 업무 100,000*1회</t>
    <phoneticPr fontId="1" type="noConversion"/>
  </si>
  <si>
    <t>운영위원회의비 126,100*1회</t>
    <phoneticPr fontId="1" type="noConversion"/>
  </si>
  <si>
    <t>여비 380,920*1회</t>
    <phoneticPr fontId="1" type="noConversion"/>
  </si>
  <si>
    <t>LH114호임대보증금 97,000,공인인증서 발급수수료 4,400,퇴직수수료 154,971,퇴직수수료 366,345*1회,신문구독료 15,000*12월,정수기관리비 36,000*4회,복사기 임대료 333,666*12회,LH상가관리,임대비 72,501*12월,정품소프트웨어 2,200,000*1회,회계 감사.검증비 550,000*1회,홈페이지 유지보수 1,089,000*1회,전기안전진단비 64,680,직원표창꽃다발 280,000,간의의자구입비 1,350,000,기타소모품 구입 9,067,726</t>
    <phoneticPr fontId="1" type="noConversion"/>
  </si>
  <si>
    <t>전화요금 118,214*12월,전기요금 102,900*12월,상하수도요금 50,935*6회</t>
    <phoneticPr fontId="1" type="noConversion"/>
  </si>
  <si>
    <t>부산시니어 협회비 200,000*12월,전국시니어 협회비 170,000*12월,화재, 영업배상보험 342,000*1회,레이차량보험및자동차세 453,710*1회,직원상해보험 10,000*27명,어울림 찬조금 100,000*1회</t>
    <phoneticPr fontId="1" type="noConversion"/>
  </si>
  <si>
    <t>차량수리비 등 441,280*1회</t>
    <phoneticPr fontId="1" type="noConversion"/>
  </si>
  <si>
    <t>직원워크숍 1,652,000,보수교육비 28,000*7명+28,000*18명,내.외부교육비 350,000*1회,신원보증보험가입 143,390*1회+289,040*1회,직원 해외연수비 400,000*2회,야근식대비 439,930*1회,직원회식비 300,000*1회</t>
    <phoneticPr fontId="1" type="noConversion"/>
  </si>
  <si>
    <t>스타렉스 보험료 1,284,850* 1회,인건비 392,151원*10명*12회,스티커구입 682,500*4회,포장상자구입 2,670,800*3회,홍보 249,628*5회,고용/산재 보험료 106,830*12개월,차량유류비 70,000*36회,자가품질검사비 200,000*12회,볶음깨통 구입비 375,000*12회,박스구입비 200,000*12회 ,공병, 마개 구입비 500,000*12 
기타소모품 구입비 14,790,940,문화행사비 51,203*10명,세금(부가세포함) 3,869,755*4회,참깨구입 215,000*30포대*15회,들깨구입 121,450*20포대*20회,담당자처우개선비 419,400*2회,에어컨 구입비 1,364,000,세척기 구입비 1,210,000,비닐실링기 구입비 92,900,공공요금 644,466*12회,460,000*4회 = 1,840,000,480,000*8회 = 3,840,000,피복비 1,000*8명*1회</t>
    <phoneticPr fontId="1" type="noConversion"/>
  </si>
  <si>
    <t>문화행사비 35,000*139명*1회,작업장 월세 500,000*12개월,교육비 4,700*139명*4회,인건비 171,400*139명*12개월,우편발송비 2,300,000*12,차량렌트비 외 485,000*12,혜원사보비닐봉투구입 2,000,000*2,소모품 외 814,790*4,명절선물비 30,000*139*2회,비품 및 기장수수료 외 555,000*12회,문화활동선물비 25,000*139*1회,출장비 108,320*1회,홍보비 264,000*1회,간담회 7,200*139명,개발원 교육 305,300*1회,가족수당 외 104,520*1회,고용,산재보험료 270,000*12개월,전기료 및 인터넷요금 등 225,000*12개월,정수기 렌탈 외 127,800, 유류비 40,000*4회*12개월,앞치마 9,200*139명,넥클러 100,000*1회</t>
    <phoneticPr fontId="1" type="noConversion"/>
  </si>
  <si>
    <t>단말기요금 36,488원*12회,문화활동비 27,857*25명*2회,보험 6,950*25명*12회,유류비 40,000원*1회,51,500원*2회,처우개선비 419,400*1회,세금 2,794,350*5회,교육비 3,245*25명*12회,피복비 7,560*25명*1회,기장수수료 200,000*12회,명절선물비 30,180*25명*2회,소모품구입비외 10,000,000*1회,수탁료 14,013,794*10회,회의비 13,800*25명*1회,인건비 379,981원*25명*12회,보험료 199,600*1회</t>
    <phoneticPr fontId="1" type="noConversion"/>
  </si>
  <si>
    <t>유류비 44,000*25회,부가세4,177,825*4회, 자동차세 61,950*1회,문화활동비 36,554원*75명*2회,참여자상해보험료16,500*90*1회, 참여자 사회보험료522,000*12회,교육비 4,554원*76명*11회,피복비 11,072원*90명*2회,담당자 처우개선비 314,550*2회,스파크(01너0263)차량보험료 857,900*1회,회의및간담회비 17,000원*70명*1회,인건비373,230원*90명*12개월 (12월 인센티브 200,000원*90 포함),교육참가비 150,000*1회
홍보비 887,700원*3회,수입인지세 20,000*5회,잠복결핵검사비 50,000*3회,기장수수료 70,000*12개월
스파크(01너0263)차량 세차, 점검 및 수리비451,080*1회,공인인증서 발급비 4,400*2회,명절 선물비 참여자 27,500*75명*2회,명절 선물비 수요처 16,800*10곳*2회,법인세 조정수수료 68,183*1회,구인광고게재비 409,000*1회,문자발송서비스비 82,730*1회,노무자문료 150,000*4회, 15,000*4회,문구류 1,472,981*1회
안전용품구입비 993,700*1회,회계검증비 550,000*1회,스파크(01너0263)차량 통행료 500*5회,스파크(01너0263)차량 세차비 45,000*1회, 주거지 주차비 33,000*3회,가족수당 및 경력수당 150,000*6개월</t>
    <phoneticPr fontId="1" type="noConversion"/>
  </si>
  <si>
    <t>영업배상책임보험 외 175,400*1회,기장수수료 90,000*12회,소모품(도시락용기외) 800,000*8회,공산품 1,309,330*12회,우편발송비 265,000*2회,차량렌트비 425,000*6회,포스기 대여료 19,500*12회,물품대금 6,700,000*12회,상하수도 요금 150,000*6회,홍보비 553,400*1회,부가세 713,320*1회,총회/간담회/평가회 식대비 8,000*15명*1회,교육참가비 50,000*1회,냉장고 440,000*1회,밥솥 140,000*1회,재료구입비 1,857,749*10회,인건비 250,750*15명*12개월,문화활동비 40,000*15회*1회,월세 869,000*8개월,피복비 933*15명,공공요금 420,000원*12개월,고용/산재 보험료 65,000*12개월</t>
    <phoneticPr fontId="1" type="noConversion"/>
  </si>
  <si>
    <t>교육참가비 36,000*3회,부가세 2,436,340.5*6회,등록면허세 27,000*4회,주민세 93,750*4회,장비구입비 7,810,000*3회,재료비 5,642,895*12회,,공공요금 883,914*12회,회의비 13,000*30명*1회,기장수수료 370,000*12회,포스기 100,000*12회,소모품구입 1,000,000*12회,명절선물비 20,160*30명*2회,기타 635,908.58*12회,시설투자비 4,174,500*1회,인건비 384,639*30명*12개월,영업배상책임보험  외 531,600*1회,앞치마 등 14,600.13*30명*1회,홍보비 325,500*4회,차량유류비 40,000*48.75회,문화행사비 52,000*30명*1회,교육비 3,188*30명*3회,고용,산재보험료 241,291.66*12개월.</t>
    <phoneticPr fontId="1" type="noConversion"/>
  </si>
  <si>
    <t>부가세464,956*4회,출장비(교통+일비) 263,620*1회,현수막제작비 258,500*2회,홍보물품제작비 986,700*1회,교육참가비 150,000*1회,문화활동비15,900*33명*2회,기장수수료 30,000*12회,보건증 3,000*3명*1회
급여명세서 수수료 42,760*2회,퇴사자연차수당 963,220*1회,광고게재비409,000*2회,청소용품구입비125,980*4회,현수막제작비 316,400*3회,법인세조정수수료 272,154*1회,홍보물품구입비 1,000,000*2회
참여자 명절선물비 17,000*33명*2회,수요처 명절선물비 17,000*20곳*2회,핫팩구입비 192,000*1회 
문구류구입비 271,582*1회,,안전물품구입비 345,800*2회,참여자 방한 조끼 1,500,000*1회,마스크구입비 137,785*2회,인건비471,598*33명*12개월,유류비 40,000*4회,워크북제작비 132,000*1회,교육다과비 4,528*33명*5회,상해보험료 17,500*33명*1회,사회보험료 206,910*12개월,담당자 사회보험 부족분 246,420*1회
참여자 회의비17,122*33명*1회,처우개선비 419,400*2회</t>
    <phoneticPr fontId="1" type="noConversion"/>
  </si>
  <si>
    <t>문화활동비 22,118*142명*1회,전화요금 100,680*1회,사무용책상 803,000*1회,교육비 4,500x150명x1회
참여자상해보험료 16,500원*140명*1회,명절수당 1,258,200원*1회,가족수당 20,000*6회,가족수당 40,000*2회,혹서기키트 8,500*155개*1회,출장비 155,300*1회,출장비 108,320*1회,교육참가비 150,000*1회,팀장비 40,000*8명*11개월,사업평가회 12,000*150명*1회,사원증, 명함 60,500*2회,안전용품(모기기피제)3,000*150개*1회,안전용품(핫팩) 31박스*19,870*1회,청소용품 427,500*1회,기장수수료 250,000*1회,문구류 구입비 2,012,730 *1회,인건비 290,000원*143명*10.99개월</t>
    <phoneticPr fontId="1" type="noConversion"/>
  </si>
  <si>
    <t>인건비290,000*82명*10.76개월, 팀장비40,000*4명*11회, 교육참가비 150,000원,참여자교육비 4,500*81명, 사업평가회 12,000*81명*1회, 사원증 16,500*1회,핫팩구입비 19,870*18박스,소득신고수수료 250,000*1회,어버이날 꽃 구입비 84,000*1회,청소용품 67,000*1회,문구료 등 3,116,860*1회, 출장비 263,620*1회, 컴퓨터구입 1,206,700*1회, 문화활동비 23,390*82명, 전화요금 83,460*1회, 상해보험 16,500*80명, 명절수당 1,258,200*1회,가족수당 40,000*7회,가족수당 60,000*2회,가족수당 54,000*1회, 유류보조 40,000*1회, 맑은누리사업단 차년도이월금(보조금-기타예금이자) 6,231, 맑은누리사업단 사업반환금(보조금-예금이자) 6,769</t>
    <phoneticPr fontId="1" type="noConversion"/>
  </si>
  <si>
    <t>인건비 290,000원*11개월*187명, 팀장비 40,000×10명×11개월, 혹서기키트 1,785,000*1회,안전조끼 1,920,000*1회, 워크북제작 1,478,400*1회,11월 사업평가회(1인14,000원)*188명, 소득신고수수료 1회 *250,000,사원증 구입비 16,500*1회,물품구입비(장갑 외) 612,000*1회, 540,000*1회,봉투구입비 74,800*1회,모기기피제 612,000*1회,핫팩 구입비 774,940*1회,신원보증보험료 13500*1회,문구류 287,850*1회, 출장비 263,620*1회,문화행사 도시락 546000*1회,문화행사 비상약 구입비 49900*1회
문화행사 공연비 3,692,020*1회, 교육참가비150,000*1회, 전화요금 96,670*1회, 상해보험료 16,500×188명×1회, 가족수당(정지윤)  20,000* 12회,가족수당  20,000* 1회,명절수당 1,258,200* 2명 *2회,경력수당 100,000*1회, 유류비보조 40,000* 2회,유류비보조 30,000* 1회, 학교환경차년도이월금(보-이자) 17,408, 학교환경반환금(보-이자) 12,592</t>
    <phoneticPr fontId="1" type="noConversion"/>
  </si>
  <si>
    <t>인건비 290,000원*198명*10.90회, 팀장비 40,000*10명*11회, 참여자 조끼 구입 2,160,000*1회,참여자 혹서기 키트 구입 2,635,000*1회,참여자 안전용품(넥쿨러) 구입 1,715,000*1회, 폐의약품 교육 간식비 4,500*10명(팀장), 사업평가회 12,000*200명*1회, 담당자 신원보증보험료 24,600*1회,소득신고 수수료 250,000*2회,청소용품 구입비 205,000*2회,모기기피제 615,000*1회,핫팩 19,870*41박스,종량제구입비 170,750*1회,문구류 구입비 116,870원*1회,사원증 16,500*1회, 출장비 100,373*3회, 문화활동비 23,030*200명*1회, 교육참가비 150,000*1회, 전화요금 90,670*1회, 참여자상해보험료 16,500원*200명*1회, 명절수당 1,258,200*6회,미사용연차수당 1,401,950*1회,가족수당 90,000*1회,가족수당 40,000*11회,가족수당 20,000*13회,가족수당 14,670*1회, 유류비 보조 40,000*6회, 자원순환전년도이월금(보-이자) 15,840, 자원순환이자(보) 15,160</t>
    <phoneticPr fontId="1" type="noConversion"/>
  </si>
  <si>
    <t>인건비 294,222*9개월*204명,인건비 264,016*2개월*214명, 팀장비 40,000*9회*8명,팀장비 40,000*2회*8명, 조끼 구입비 3,078,000*1회,혹서기 키트 구입비 1,955,000*1회,모자 구입비 2,758,800*1회, 참여자 교육비 918,000*1회, 팀장간담회다과비 400,500*1회,사업평가회 12,000*1회*214명, 참여자 소득수수료 250,000*2회,깃발 구입비 1,210,000*3회,사원증 구입비 16,500*1회,대소봉투 구입비 980,000*1회,A4용지 구입비 500,000*1회,문구류 구입비 497,630*1회, 출장비 108,320*1회,출장교통비 155,300*1회, 문화활동공연비 3,897,540*1회,문화활동식대비 784,000*1회, 교육참가비 150,000*1회, 전화요금 91,750*1회, 참여자상해보험료 16,500*1회*200명, 명절수당 1,258,200*2회,가족수당 40,000*6회,경력수당 100,000*6개월
퇴사자미사용연차수당 1,123,760*1회, 횡단보도관리차년도이월금(보-이자) 18,652, 횡단보도관리반환금(보-이자) 16,348</t>
    <phoneticPr fontId="1" type="noConversion"/>
  </si>
  <si>
    <t>인건비290,000*179명*10.92개월, 참여자상해보험료 16,500*174명*1회, 활동조끼 14,000*200명*1회,혹서기키트 9,500*170명*1회,사업평가회 12,000*171명*1회,팀장비40,000*12명*11회, 발대식 120,000*1회,청소용품 450,000*1회,사원증 16,500*1회,문구류 142,920*1회,모기기피제 570,000*1회,참여자 소득신고 250,000*1회,핫팩 19,870*39박스, 문화활동비 22,780*174명*1회, 전화요금 85,520*1회, 출장비 263,620*1회, 유류비 보조 40,000*3회, 교육참가비 150,000*1회, 명절수당 1,258,200*2회,연차수당 732,460*1회,경력수당 100,000*8회,경력수당 50,000*1회,가족수당 40,000*7회,가족수당 20,000*3회, 지역공원클린차년도이월금(보-이자) 14,296, 지역공원클린반환금(보-이자) 15,704</t>
    <phoneticPr fontId="1" type="noConversion"/>
  </si>
  <si>
    <t>인건비 290,000원*100명*11회, 팀장비 40,000원*8명*11개월, 참여자조끼 2,800,000,혹서기 키트 935,000, 교육비 4,500원*103명, 회의비 11,410원*102명, 청소용품 179,100*1회,사원증 16,500*1회,문구류 91,600*1회,모기기피제 315,000*1회,기장수수료 250,000*1회,핫팩 417,270*1회,종량제봉투 31,050*1회, 출장비 188,960*1회, 사무용 컴퓨터구입비 1,206,700*1회, 문화활동비 23,030원*100명, 교육참가비 150,000*1회, 전화요금 86,730*1회, 상해보험료 16,500*100명, 명절수당 1,258,200*1회,가족수당 60,000*4개월, 푸른바다사업단 차년도이월금(보조금-기타예금이자) 11,599, 푸른바다사업단 사업반환금(보조금-예금이자) 8,401</t>
    <phoneticPr fontId="1" type="noConversion"/>
  </si>
  <si>
    <t>참여자인건비 290,000원*231명*11개월, 팀장비 40,000원*19명*11개월, 조끼18,000원*120명*1회=2,160,000
우의 3,300원*300명*1회=990,000,모자 13,200원*235*1회=3,102,000,혹서기키트 8,500원*250개*1회=2,125,000, 간담회5,000원*230명*1회=1,150,000,사업평가회 12,000원*213명*1회=2,556,000, 깃발구입비14,050*120개=1,686,000,옴니문자발송비(상반기) 385,000*1회,기장수수료 소득신고 250,000×2회,핫팩 19,870원*93박스= 1,847,910,마스크 8,680원*150개=1,302,000,문구류1,306,660*1회, 출장비 188,960*1회, 문화활동비 22,380.68원*234명*1회, 교육참가비 150,000원*1회, 전화요금 85,120*1회, 상해보험 16,500원*234명*1회, 명절수당 1,258,200*3회=3,774,600원,가족수당 40,000*12월=480,000원,가족수당 2,670*1회, 유류비보조 40,000원*7회/50,00원*1회, 학교교통차년도이월금(보-이자) 16,389, 학교교통반환금(보-이자) 13,611</t>
    <phoneticPr fontId="1" type="noConversion"/>
  </si>
  <si>
    <t>인건비 634,000×118명×10개월, 연차수당 31,710×118명×7.93회, 주휴 126,840×118명×9.8개월, 참여자 조끼 20,740×50개×1회, 간담회비 12,000×118명×1회, 교육참가비 150,000, 문화활동비 23,660*118명*1회 , 출장비 263,620*1회, 컴퓨터, 책상세트 등 4,306,700×1회, 유류비 40,000×2회, 전화요금 100,000×1회, 건강보험 28,360×118명×9.87개월, 요양보험 3,670×118명×9.81개월, 고용보험 3,600×118명×9.9개월, 산재보험 7,400×118명×9.9개월, 급여명세서 발송수수료 646,495×2회,기장수수료 110,000×12회,청소용품 구입 41,000×2회,노무사 자문료 165,000×2회,신청서 인쇄비 68,570×1회,인건비 31,710×6명×9.4일, 명절수당 1,219,070×4회,가족수당 300,750×12개월, 배상책임보험 4,500×118명×1회, 안전생활이자(보) 15,719,사회보험환급금 8,983,010, 안전생활전년도이월금(보-이자) 23,037,안전생활전년도이월금(자부담-기타잡수입) 6,513,490</t>
    <phoneticPr fontId="1" type="noConversion"/>
  </si>
  <si>
    <t>인건비 634,000*60명*10개월, 연차수당 31,710*60명*8.03회, 주휴수당 126,840*60명*9.75개월, 피복비 10383*60명, 회의비 52,800*1회,사업평가회 12,000*61명*1회, 교육비 4,463*60명*2회, 교육참가비 ,150,000*1회, 문화활동비 22,538*60명*1회, 출장비 263,620*1회, 유류비 40,000*1회, 전화요금 100,000*1회, 건강보험 28,360*60명*10개월 , 요양보험 3,670*60명*10개월 , 고용보험 3,600*60명*10개월, 산재보험 7,400*60명*10개월, 기장수수료 120,000*1회,보건증발급비 3,000*65명,잠복결핵검사비 50000*13.6명,문구류 1,184,680*1회,인건비 부족분24,870, 홍보비 198,900*1회, 가족수당 100,000*3회
명절수당 1,258,200*4회,경력수당 50,000*4회, 배상책임보험 4,500*60명*1회, 지역아동센터차년도이월금(보-이자) 13,696, 지역아동센터반환금(보-이자) 11,304</t>
    <phoneticPr fontId="1" type="noConversion"/>
  </si>
  <si>
    <t>인건비 634,000원*40명*10개월, 연차   31,710*40명*7.2회, 주휴 126,840*40명*10.06개월, 서업평가회비 12,000*41명*1회(10/30), 음료다과세트 4,500*38명(안전 7/24), 음료다과세트 4,500*40명(안전7/17), 과일도시락 4,500*39명(소양 4/7), 과일도시락 4,500*40명(직무 3/10), 워크숍 교육참가비 150,000*1회 (4/30), 문화활동비 871,870*1회 (6/11), 워크숍 출장비 155,300 (5/9), 워크숍 출장비 108,320 (6/17), 전화요금 29,140*1회, 건강보험료 28,360*40명*10.00개월, 요양보험료   3,670*40명*10.00개월, 고용보험료   4,860*40명*10.00개월, 산재보험료   7,400*40명*10.00개월, 모기기피제 3,000*100개 (7/8), 인건비 오버 사용분 1,475,240, 문구류 695,436, 명절수당 1,258,200*1회, 가족수당 40,000*10개월 = 400,000, 담당자보험부족분 233,560*1회, 배상책임보험료 4,500*40명, 마을지킴차년도이월금(보-이자) 9,003, 마을지킴반환금(보-이자) 10,997</t>
    <phoneticPr fontId="1" type="noConversion"/>
  </si>
  <si>
    <t>급여 634,000*57명*10개월, 연차 31,710*57명*7.47회, 주휴 126,840*57명*9.74개월, 사업평가회 12,211*57명, 교육비 4,500*57명*7.08회, 문화활동비72.650*57명*1회, 전화요금 64,680*1회, 건강보험료 28,360*57명*9.8개월, 요양보험료 3,670*57명*9.8개월, 고용보험료 3,600*57명*9.9개월, 산재보험료 7,400*57명*10개월, 보건증 발급수수료 3,000*45명*1회,인건비부족분589,650,문구류 832,910, 명절수당 1,258,200*3회,가족수당 60,000*3개월,경력수당 100,000*5개월, 참여자배상책임보험료 4,500*57명, 기타시설차년도이월금(보조금-기타예금이자) 12,157, 기타시설반환금(보조금-기타예금이자) 7,843</t>
    <phoneticPr fontId="1" type="noConversion"/>
  </si>
  <si>
    <t>부산영도시니어클럽 2025년 3차 추가경정예산서(세입내역서)</t>
    <phoneticPr fontId="1" type="noConversion"/>
  </si>
  <si>
    <t>노인일자리사업수입</t>
    <phoneticPr fontId="33" type="noConversion"/>
  </si>
  <si>
    <t>고유사업수입</t>
    <phoneticPr fontId="33" type="noConversion"/>
  </si>
  <si>
    <t>기관(자)이자수입 100,법인(자)이자수입 150,횡단보도관리이자(보) 18,652,주차장이자(보) 1,913,주차장이자(수) 6,789,금비기타예금이자수입(보조금) 4,346,학교환경 이자(보) 17,408,기타시설지원이(보) 12,157,소방안전사업기타예금이자수입(보조금) 1,403,ESG사업기타예금이자수입(보조금) 10,000,기관(인센)이자수입 36,방아깨비 이자수입(수) 4,707,싱싱(수)이자수입 3,133,공공시설이자(보) 16,051,치안지킴이이자수입 (보) 6,531,마을지기이자수입 (보) 4,346,마을건강파트너사업기타예금이자수입(보조금) 10,000,요리조리이자(보) 6,498,푸른바다 가타예금이자수입(보조금) 11,599,안전생활기타예금이자수입(보조금) 15,719,보육교사도우미이자 (보) 10,560,싱싱(보)이자수입 990,카페이자수입(보) 4,415,금비기타예금이자수입(수입금) 1,743,학교교통이자수입(보) 16,389,마을지킴이이자(보) 9,003,장애인시설이자(보) 1,986,보금자리(보-이자) 788,어울림이자(보-이자) 15,648,예금이자수입(수입금) 5,530,마을탐방이자수입 (보) 3,302,기관(보)이자수입 15,129,맑은누리이자(보)6,231,공익증이자(보) 1,837,담당자이자수입 13,019,지킴이이자 1,994,우제국이자(보) 2,940,국민(후)이자수입 358,부산(후)이자수입 206,위기가구관리사업기타예금이자수입(보조금) 3,000,방아깨비 이자수입(보) 971,어울림이자(수-이자) 8,391,카페이자수입(수) 2,500,환경개선이자(보) 15,840,지역공원이자(보) 14,296,교통안전이자 (보) 13,701,지역아동이자 (보) 13,696,지킴이이자(수) 1,994</t>
    <phoneticPr fontId="33" type="noConversion"/>
  </si>
  <si>
    <t>인건비634,000*11명*10개월, 주휴 126,840*11명*9.78개월, 연차 31,710*11명*6.18개월, 15,000*11명, 4,090*11명*5회, 문화활동비 21,640*11개, 전화요금 50,150*1회, 건강보험 26,980*11명*10.79개월, 요양보험 3,460*11명*10.79개월, 고용보험 6,470*11명*10=11.04개월, 산재보험 5,910*11명*10=12.6개월, 가족수당 190,000*5개월, 문구용품 및 소모품 603,780*1회,기본급 잔여금액 200*11명*10개월,인건비 부족분 22,000, 배상책임보험4500*11명*1회, 공익증진 차년도이월금(보-이자) 1,837, 공익증진 반환금(보-이자) 2,163</t>
    <phoneticPr fontId="1" type="noConversion"/>
  </si>
  <si>
    <t>인건비 634,000원*8명*10개월, 연차수당 31,710원*66회, 주휴수당 126,840원*8명*9.81개월, 건강보험 27,651원*8명*10개월, 요양보험 3,439원*8명*10개월, 고용보험 34,560원*10개월, 산재보험 7,176원*8명*10개월, 배상책임보험 4,500원*8명*1회, 교육비 4,100원*8명*4회, 피복비 8,500*8명, 회의 및 간담회비 12,000원*8명*1회, 문회활동비 22,750원*8명*1회, LH114호 임대료 23,393원*12개월, LH114호 관리비 약11,374원*12개월, 참여자 명찰 10,000원*2명, 문구류 구입비 252,300원*1회, 기본급 잔여금액 200원*8명*10개월, 전화요금 24,040*1회, 유류비보조 40,000원*1회, 사회보험부족분252.530*1회, 소방안전차년도이월금(보-이자) 1,403, 소방안전사업반환금(보-이자) 1,597</t>
  </si>
  <si>
    <t>인건비 634,000×11명×10개월, 연차 31,710*11명*8.5회, 주휴 126,840×11명×10개월, 피복비 8,500×11명×1회, 간담회비 12,000×11명×1회, 교육비 4,500×11명×4회,워크북 , 문화활동비 21,636*11명 *1회, 유류비 40,000×1회, 전화요금 33,890×1회, 건강보험 27,650×11명×10개월, 요양보험 3,580×11명×10개월, 고용보험 3,510×11명×10개월, 산재보험 7,170×11명×10개월, 기본급 잔여금액 200×11명×10개월,신청서 인쇄비 600,000×1회,문구류 512,950×1회, 리플릿 제작비 198,900×1회, 배상책임보험료 ,49,500×1회, 장애인 이자수입(보) 1,986, 장애인전년도이월금(보-이자) 2,014</t>
    <phoneticPr fontId="1" type="noConversion"/>
  </si>
  <si>
    <t>인건비 634,000*91명*10개월, 연차 31,710*91명*8.16회, 주휴 126,840*91명*9.74개월, 앞치마 8,900*100명*1회=890,000,넥쿨러 1,000*269개=269,000, 사업평가회비 12741*91명*1회, 교육비4,500*91명*3회, 문화활동비 21,692*91명*1회, 컴퓨터및책장 1,900,000*1회 , 주유비 40,000*2회, 전화요금 87,720*1회, 건강 28,360*91명*9.91개월, 요양 3,670*91명*9.92개월, 고용 3,613*91명*10개월, 산재 5,883*91명*10.10개월, 노문자문료 165000*2회=330,000,잠복결핵검사 50,000*38명=1,900,000,보건증 검사 3,000*100명=300,000
문구류 265,970*1회=265,970,인건비31,710*13*2.72개월, 리플릿제작 198,900*1회, 담당자 퇴직적립금(가족)79,380*12회,담당자 퇴직적립금(경력)22,588*12회,담당자 퇴직적립금(명절)1,756,370*2회,담당자 퇴직적립금(명절)209,700*2회,담당자 명절수당 1,258,200*2명 , 배상책임보험 4,549*91명*1회, 보육교사도우미차년도이월금(보-이자) 10,560,1년 미만 퇴직자 퇴직금 581,120, 보육교사도우미반환금(보-이자) 11440</t>
    <phoneticPr fontId="1" type="noConversion"/>
  </si>
  <si>
    <t>인건비 634,000원*28명*10개월, 연차   31,710*28명*6.42회, 주휴 126,840*28명*9.91개월, 사업평가회 도시락 12,000*28명*1회(10/30), 음료과세트 4,500*27명(안전 7/24), 음료다과세트 4,500*26명(안전 7/16), 과일도시락 4,500*27명(소양4/7), 과일도시락 4,500*28명(직무 3/10), 문화활동비 14,000원*42명*1회 (6/12), 몰카단속장비 249,000*4대(3/10)             컴퓨터 모니터 4대 구입 1,200,00, KT전화비 지출 21,690 * 1회, 건강보험료 28,360*28명*10.09개월, 요양보험료   3,670*28명*10.09개월, 고용보험료   5,657*28명*10.30개월, 산재보험료   7,360*28명*10.12개월, 모기기피제 3,000*50개 (7/8), 인건비 오버 사용분 56,000, 문구류 112,622, 리플렛 제작 구입 지출(8/6) 198,900*1회, 명절수당 1,258,200*1회 , 담당자보험부족분 244,000*1회, 배상책임보험료 4,500원*28명(1/21), 치안지킴차년도이월금(보-이자) 6,531     사회보험여입반환금 20,860     , 치안지킴반환금(보-이자) 6,469</t>
    <phoneticPr fontId="1" type="noConversion"/>
  </si>
  <si>
    <t>담당자인건비 2,097,000*19명*12월,담당자고용부담금 2,829,000*19명,담당자퇴직적립 2,097,000*19명</t>
    <phoneticPr fontId="1" type="noConversion"/>
  </si>
  <si>
    <t xml:space="preserve">인건비 345,556*7명*9개월,참여자사회보험료 365,325*4분기,자재비 176,685*6가구*9개월,수리비 450,000*3가구,재료비 274,610,교육비 3,300*7명*1회,강사비 310,000*1회,팀장비 30,000*1명*9개월 </t>
    <phoneticPr fontId="1" type="noConversion"/>
  </si>
  <si>
    <t>인건비 634,000*17명*10회, 연차 31,710*17명*8.06개월, 주휴 126,840*17명*9.75개월, 안전물품 206,250*2회, 회의비 12,000*17명*1회, 다과비 4,362*17명*6회, 문화행사비 23,059*17명*1회, 주유비 40,000*2회, 전화요금 50,520*1회, 건강보험료 28,194*17명*10개월, 요양보험료 3,649*17명*10개월, 고용보험료 3,600*17명*10개월, 산재보험료7,317*17명*10개월, 참여자인건비 200*17명*10개월,문구류 140,520*1회,26년사업접수준비물품구입 187,260*1회, 명절수당 788,600*1명*1회,가족수당 110,000*1명*6회, 보험료 4,500*17명*1회, 마을탐방차년도이월금(보-이자) 3,302, 마을탐방반환금(보-이자) 3,698</t>
    <phoneticPr fontId="1" type="noConversion"/>
  </si>
  <si>
    <t>인건비 634,000*20명*10개월, 연차 31,710*20명*7.05, 주휴 126,840*20명*9.84개월, 혹서기키트 8,500*20개, 회의비 12,000*20명, 교육비 4,500*20명*5회, 문화활동비 22,652*20명, 컴퓨터구입비 1,300,000*1회, 전화요금 28,330*1회, 건강 28,360*20명*9.95개월, 요양 3,670*20명*9.95개월, 고용 3,600*20명*11.06개월, 산재 7,400*20명*10.11개월, 공구구입비 282,000*1회,문구류 448,980*1회,인건비부족분 198,550, 리플릿스티커 40,000*1회, 가족수당 40,000*6회,경력수당 100,000*6회, 보험 4,500*20명, 마을지기차년도이월금(보-이자) 4,346, 마을지기반환금(보-이자) 3,654</t>
    <phoneticPr fontId="1" type="noConversion"/>
  </si>
  <si>
    <t>인건비 634,000*10개월*16명, 연차수당 31,710*8회*16명, 주휴수당 126,840*10회*16명, 넥쿨러(혹서기 안전용품) 8,500*16명, 회의비 12,000*16명*2회, 교육비 4,480*5회*16명, 문화활동비 350,000*1회, 전화요금 30,280*1회, 참여자 건강보험 28,537*10회*16명, 참여자 요양보험 3,692원*10회*16명, 참여자 고용보험 4,832*10회*16명, 참여자 산재보험 7,675원*10회*16명, 문구류 구입비109,610*1회, 2025년 기관 홍보용 리플렛 제작비 지출198900*1회, 담당자보험료 11,100*1회, 명절수당 1,258,200*1회, 배상책임보험료 4,500원*16명*1회, 우체국지원이자(보) 2,940, 우체국지원전년도이월금(보-이자) 2,060</t>
    <phoneticPr fontId="1" type="noConversion"/>
  </si>
  <si>
    <t>인건비 634,000원*11명*10.00개월, 연차   31,710*11명*6.19회, 주휴 126,840*11명*10.00개월, 사업평가회비 12,000*10명*1회, 음료과세트 4,500*11명(안전 7/24), 음료다과세트 4,500*11명(안전 7/16), 과일도시락 4,500*11명(소양4/7), 과일도시락 4,500*11명(직무 3/11), 문화활동비 14,000*17명*1회 , 전화요금 50,000*1회, 건강보험료 28,360*11명*10.09개월, 요양보험료   3,670*11명*10.09개월, 고용보험료  10,145*11명*10.03개월, 산재보험료   7,360*11명*10.09개월, 문구류 821,336, 인건비 오버 사용분 22,000, 담당자보험부족분 259,520, 배상책임보험료 4,500*11명, 위기가구차년도이월금(보-이자) 3,000</t>
    <phoneticPr fontId="1" type="noConversion"/>
  </si>
  <si>
    <t>인건비 634,000*8명*10개월, 연차 31,710*8명*6.875회, 주휴 126,840*8명*9.72개월, 혹서기안전키트 8,500*8명*1회, 간담회비 12,000*8명*1회, 교육비 4,900*8명*1회, 4,500*7명*1회  , 21,000*8명*1회, 유류비 40,000*1회, 전화요금 50,000*1회, 건강보험 28,467.8*8명*10개월, 요양보험 3,670*8명*10.03개월, 고용보험 9,000*8명*10.11개월, 산재보험 7,360*8명*10.13개월, 문구류 551,740*1회,인건비 111,130*1회, 가족수당 60,000*1회, 4,500*8명*1회, 사회보험 부족분 238,110 *1회, 마을건강차년도이월금(보-이자) 10,000, 마을건강반환금(보-이자)</t>
    <phoneticPr fontId="1" type="noConversion"/>
  </si>
  <si>
    <t>인건비 634,000원*35명*10개월, 연차수당 31,710*35명*5.54개월, 주휴수당 126,840*35명*9.72개월, 팀장비 40,000*2명*9개월, 넥쿨러 8,500*33명*1회, 회의비 12,000*37*1회, 간식비 2,558*33명*1회,500*33명*1회, 문화활동비770,000*1회,일자리증진대회 참가비 2,000,000*1회, 비품구입비(전자저울) 253,000*1회, 전화요금 33,660*1회, 건강보험료 28,624.77*35명*10회, 요양보험료 3,675*35명*10회, 고용보험료 5,840*35명*10회, 산재보험료 7,420*35명*10회, 재료비 1,461,040*1회,문구류 353,070*1회,인건비 충당금 31,710*33.54일, 리플렛 제작 528,000*2회,현수막제작비 264,000*1회, 배상책임보험료 4,500*34명*1회, ESG차년도이월금(보-이자) 10,000</t>
    <phoneticPr fontId="1" type="noConversion"/>
  </si>
  <si>
    <t>싱싱가게지원사업비 12,665,000*1회,카페지원사업비 99,230+5,000,000</t>
    <phoneticPr fontId="1" type="noConversion"/>
  </si>
  <si>
    <t>기타사업지원사업비 자2,854,050+후634,290,선도모델지원사업비 8,540,220</t>
    <phoneticPr fontId="1" type="noConversion"/>
  </si>
  <si>
    <t>홍보사업비 955,500*1회</t>
    <phoneticPr fontId="1" type="noConversion"/>
  </si>
  <si>
    <t>기관(인센)차년도이월 36,지역공원차년도이월금(보-이자) 14,296,"안전생활이자(보) 15,719,사회보험환급금 8,983,010,마을지기차년도이월금(보-이자) 4,346,요리조리차년도이월금(보조금-이자) 6,498,요리조리차년도이월금(참여자보험금환급금) 190,950,요리조리차년도이월금(수) 49,000,000,요리조리차년도이월금(보조금) 20,000,000,공공시설차년도이월금 (보-이자) 16,051,학교교통차년도이월금 (보-이자) 16,389,소방안전차년도이월금 (보-이자) 1,403,위기가구관리사업기타예금이자수입(보조금) 3,000,국민(후)차년도이월금 1,000,000,환경개선차년도이월금(보-이자) 15,840,"보육교사도우미차년도이월금(보-이자) 10,560 
1년 미만 퇴직자 퇴직금 159,640",차년도이월금(보-이자) 788,담당자차년도이월금(이자) 13,097,담당자차년도이월금(잡) 2,000,000,치안지킴차년도이월금(보-이자) 6,531,사회보험여입반환금 20,860,마을건강파트너사업기타예금이자수입(보조금) 10,000,기관(보)차년도이월금(보-시간외) 1,142,870,보조금이자 15,129,복지포인트 20,000,카페차년도이월금(보-이자) 4,415,카페차년도이월금(수) 32,600,000,기타시설차년도이월금(보조금-기타예금이자) 12,157,지킴이차년도이월금(수) 26,596,230,차년도이월 이자 10,000
금비차년도이월금(보-이자) 4,346,금비차년도이월금(수) 5,025,000,맑은누리차년도이월금(보-이자) 6,231
학교환경 차년도이월금(보-이자) 17,408,공익증진차년도이월금 (보-이자) 1,837,장애인시설차년도이월금 (보-이자) 1,986,기타시설지원차년도이월금 (보조금-기타예금이자) 3,302,방아깨비차년도이월금(보-이자) 971,방아깨비차년도이월금 44,947,000,어울림차년도이월금(보-이자) 15,648,어울림차년도이월금(보) 113,390,907,어울림차년도이월금(수) 25,000,000,푸른바다 차년도이월금(보조금-기타예금이자) 11,599
교통안전차년도이월금(보-이자) 13,701,마을지킴이 차년도이월금 (보-이자) 9,003,우체국차년도이월 2,940,주차장차년도이월금(보-이자) 1,913,주차장차년도이월금(수) 43,900,000,싱싱가게차년도이월금(보-이자) 990,싱싱가게차년도이월금(수) 10,895,000,횡단보도차년도이월금(보-이자) 18,652,지역아동차년도이월금 (보-이자) 13,696,기관(자)차년도이월 158,190</t>
    <phoneticPr fontId="1" type="noConversion"/>
  </si>
  <si>
    <t>방아깨비반환금(보-이자) 210,주차장반환금(보-이자) 1,087,학교환경 반환금 (보-이자) 12,592,푸른바다반환금(보조금-예금이자) 8,401,학교교통반환금 (보-이자) 13,611,지역아동반환금 (보-이자) 11,304,서포터즈반환금 3,782,기타시서지원반환금 (보-이자) 3,698,요리조리반환금(보조금) 18,690,000,요리조리반환금(보조금-기타예금이자) 5,702,요리조리반환금(자부담) 191,850,싱싱가게비반환금(보-이자) 323,공익증진반환금 (보-이자) 2,163,장애인시설반환금 (보-이자) 2,014,보금자리반환금(이자) 930,보금자리반환금(보조금) 156,070,보행정보반환금 2,361,기관(보) 61,910 기관(보)이자 11,800 복지포인트 16,680 시간외 648,850,금비반환금(보-이자) 2,654,"안전생활전년도이월금(보-이자) 23,037,안전생활전년도이월금(자부담-기타잡수입) 6,513,490",기타시설지원반환금 (보조금-기타예금이자) 7,843,맑은누리반환금(보-이자) 6,769,우체국반환금(보-이자) 2,060,카페반환금(보-이자) 585,공공시설반환금(보-이자) 13,949,기관(인센)반환금 4,환경개선반환금(보-이자)15,160,교통안전반환금(보-이자) 14,299,보육교사반환금 (보-이자) 11,440,담당자반환금(보) 27,346,060,담당자반환금(보-이자) 13,097,담당자반환금(잡수입) 1,357,824
어울림반환금(보-이자)  6,702,어울림반환금(보) 39,165,650,마음지킴이자(보) 10,997,마을지기반환금 (보-이자) 3,654,횡단보도관리반환금(보-이자) 16,348,지역공원반환금(보-이자) 15,704,소방안전사업반환금 (보-이자) 1,597,치안지킴이반환금(보-이자) 6,469,옛이야기반환금 13</t>
    <phoneticPr fontId="1" type="noConversion"/>
  </si>
  <si>
    <t>노인일자리사업수입</t>
    <phoneticPr fontId="1" type="noConversion"/>
  </si>
  <si>
    <t>고유사업수입</t>
    <phoneticPr fontId="1" type="noConversion"/>
  </si>
  <si>
    <t>차량비</t>
  </si>
  <si>
    <t>0℃카페사업비</t>
  </si>
  <si>
    <t>자원순환사업비</t>
  </si>
  <si>
    <t>위기가구관리사업비</t>
  </si>
  <si>
    <t>마을건강파트너사업비</t>
  </si>
  <si>
    <t>ESG사업비</t>
  </si>
  <si>
    <t>고유사업비</t>
  </si>
  <si>
    <t>2025년 3차 추가경정 사유서</t>
    <phoneticPr fontId="1" type="noConversion"/>
  </si>
  <si>
    <t xml:space="preserve">  제1조 사회복지법인 혜원 부산영도시니어클럽의 2025년도 3차 추경 예산안 세입 · 세출 예산</t>
    <phoneticPr fontId="1" type="noConversion"/>
  </si>
  <si>
    <t>1,000,000원에서 0원으로 감소 반영</t>
    <phoneticPr fontId="6" type="noConversion"/>
  </si>
  <si>
    <t>방아깨비사업수입 21,564,416*12개월,주차장사업수입 18,033,333*12개월,어울림사업수입 7,100,000*12개월,0℃카페사업단사업수입 ,7,916,666*12개월,금비사업수입 9,030,000*12개월,싱싱가게사업수입 12,700,000*12회,요리조리사업수입 20,666,666*12개월</t>
    <phoneticPr fontId="33" type="noConversion"/>
  </si>
  <si>
    <t>지킴이사업수입 219,742,730(1월~10월) + 80,257,270(11월, 12월),지킴이전년도이월금(수) 6,451,906,지킴이이자(수) 1,994</t>
    <phoneticPr fontId="33" type="noConversion"/>
  </si>
  <si>
    <t>어울림국고 371,130,000*50%,주차장국고 66,750,000*50%,맑은누리국고 269,600,000*50%,지역공원국고593,120,000*50%,안전생활국고보조금 988,752,000*50%,치안지킴이국고보조금 236,992,000*50%,요리조리국고보조금 2,670,000*90명*50%,싱싱가게사업단국고보조금 40,050,000*50%,공공시설국고 475,170,000*50%,푸른바다국고 337,000,000*50%,소방안전국고보조금 7,712,000*50%,마을탐방국고 143,888,000*50%,선도모델국고 14,540,220,마을건강파트너사업단국고보조금 7,712,000*50%,ESG국고 296,240,000*50%,지역아동국고 507,840,000*50%,담당자국고보조금 571,710,000*50%,마을지기국고보조금 169,280,000*50%,보육교사 국고보조금770,224,000*50%,위기가구관리사업단국고보조금93,104,000*50,횡단보도관리국고 687,480,000*50%,교통안전국고 576,270,000*50%,마을지킴이국고보조금 38,560,000*50%,기타시설국고 482,448,000*50%,공익증진국고보조금 93,104,000*50%,장애인시설국93,104,000*50%,인센티브국고 15,000,000,국고보조금 135,424,000*50%,방아깨비국고 26,700,000*50%,금비국고88,110,000*50%,카페사업단국고보조금 2,670,000*30명*50%,학교환경관리국고 630,190,000*50%,자원순환국고660,520,000*50%,학교교통국고보조 778,470,000*50%</t>
    <phoneticPr fontId="33" type="noConversion"/>
  </si>
  <si>
    <t>카페사업단시도보조금 2,670,000*30명*25%,지역아동시도보조금 507,840,000*25%,마을지킴이국고보조금 338,560,000*25%,ESG시도 296,240,000*25%,싱싱가게사업단시도보조금 40,050,000*25%,금비시도 88,110,000*50%,교통안전시도 576,270,000*25%,기관시도(인건비) 311,917,200,담당자시도보조금 571,710,000*25%,기관시도(운영비) 48,846,050,맑은누리시도보조금 269,600,000*25%,자원순환시도 660,520,000*25%,안전생활시도보조금 988,752,000*25%,보육교사 시도보조금770,224,000*25%,치안지킴이 시도보조금 236,992,000*25%,우체국시도보조금 135,424,000*25%,기관시도(복지) 940,000,공공시설시도 475,170,000*25%,횡단보도관리시도 687,480,000*25%,소방안전시도보조금 67,712,000*25%
마을건강파트너사업단시도보조금 67,712,000*25%,요리조리시도보조금 2,670,000*90명*25%,기관시도(시간외) 9,664,000,마을탐방시도보조금 143,888,000*25%,마을지기시도보조금 169,280,000*25%,어울림시도  371,130,000*25%,주차장시도 66,750,000*25%,공익증진시도보조금 93,104,000*25%,학교환경관리시도 630,190,000*25%,지역공원시도 593,120,000*25%,푸른바다시도 337,000,000*25%,위기가구관리사업단시도보조금 93,104,000*25%,방아깨비시도 26,700,000*25%
학교교통시도보조 778,470,000*25%,기타시설시도보조금 482,440,000*25%,장애인시설 시도보조금 93,104,000*25%</t>
    <phoneticPr fontId="33" type="noConversion"/>
  </si>
  <si>
    <t>치안지킴이 시군구보조금 236,992,000*25%,기관시군구(인건비) 55,043,800,요리조리사업단보조금 2,670,000*90명*25%,소방안전 시군구보조금 16,928,000*25%,보육교사 시군구보조금770,224,000*25%,우체국시군구보조금 135,424,000*25%,기관시군구(운영비) 8,619,950,위기가구관리사업단시군구보조금 93,104,000*25%,마을건강파트너사업단시군구보조금 67,712,000*25%,방아깨비시군구 26,700,000*25%금비시군구 88,110,000*50%,지역공원시군구보조금 593,120,000*25%,안전생활시군구보조금 988,752,000*25%,기타시설시군구보조금 482,440,000*25%,담당자시군구보조금 571,710,,000*25%,푸른바다시군구 37,000,000*25%,학교교통시군구보조 778,470,000*25%,ESG시군구 296,240,000*25%,싱싱가게사업단시군구보조금40,050,000*25%,카페사업단시군구보조금 2,670,000*30명*25%,환경개선시군구보조금 660,520,000*25%,보금자리사업단시도보조금 35,000,0000*100%,마을지기시도보조금 69,280,000*25%,공공시설시군구 475,170,000*25%,공익증진시군구 93,104,000*25%,마을탐방시군구보조금 143,888,000*25%,주차장시군구 66,750,000*25%,맑은누리시군구 269,600,000*25%,학교환경시군구 630,190,000*25%,횡단보도시군구보조금 687,480,000*25%,지역아동 시군구보조금 507,840,000*25%,마을지킴이 시군구보조금 338,560,000*25%,어울림시군구  371,130,000*25%,교통안전시군구 576,270,000*25%
장애인시설 시군구보조금 93,104,000*25%</t>
    <phoneticPr fontId="33" type="noConversion"/>
  </si>
  <si>
    <t>공공시설전년도이월금(보-이자) 13,949,맑은누리전년도이월금 (보-이자)6,769,치안지킴이전년도이월금(보-이자) 6,469,국민(후)전년도이월 1,000,000,국민(후-이자)전년도이월 71,기관(보) 61,910 기관(보)이자 11,802 복지포인트 16,680 시간외 648,850,어울림전년도이월금(보-이자)  6,702,어울림전년도이월금(보) 39,165,657,어울림전년도이월금(수) 51,591,135,푸른바다전년도이월금 (보조금-예금이자) 8,401,법인(자)이월금 931,825,방아깨비전년도이월금(보-이자) 210,방아깨비전년도이월금(수) 29,773,293,자원순환전년도이월금(보-이자) 15,160,지역공원전년도이월금(보-이자)15,704,지역아동전년도이월금 (보-이자) 11,304,교통안전전년도이월금(보-이자) 14,299,우체국 전년도이월금 (보-이자) 2,060,옛이야기(신중년)이월금 13,요리조리전년도이월금(보조금) 18,690,000,요리조리전년도이월금(보조금-기타예금이자) 5,702,요리조리전년도이월금(사회보험환급금) 191,850,요리조리전년도이월금(수입금) 37,471,923,전년도이월금(보-이자) 323,싱싱가게전년도이월금(수입금) 5,009,867,안전생활전년도이월금(보조금-예금이자) 23,037,안전생활전년도이월금(자부담-기타잡수입) 6,513,490,장애인시설전년도이월금 (보-이자) 2,014,담당자전년도이월금(잡수입) 1,357,824,담당자전년도이월금(보-이자) 13,097,담당자전년도이월금(보) 27,346,060,보행정보이월금 2,361,카페전년도이월금(보-이자) 585,카페전년도이월금(수) 32,904,546,학교교통전년도이월금(보-이자) 13,611,마을지킴이전년도이월금 (보-이자) 10,997,마을지기전년도이월금 (보-이자) 3,654,기관(인센)이월금 4,학교환경 전년도이월금 (보-이자) 12,592,보육교사전년도이월금 (보-이자) 11,440,주차장전년도이월금(보-이자)  1,087,주차장전년도이월금(수입금) 45,254,223,금비전년도이월금(보-이자) 2,654,금비전년도이월금(수입금) 16,575,857,기타시설전년도이월금 (보-이자) 7,843,소방안전전년되월금 (보조금-예금이자) 1,597,보금자리전년도이월금(보조금-기타예금이자) 930,보금자리반환금(보조금-인건비)156,070,서포터즈이월금 3,782,횡단보도관리전년도이월금(보-이자) 16,348,공익증전년도이월금 (보-이자) 2,163,마을탐방전년도이월금 (보-이자) 3,698,기관(자)이월금 227,684</t>
  </si>
  <si>
    <t>기관(자)잡수입 실습비 등 2,811,960,사회보험환급금 8,983,010,1년 미만 퇴직자 퇴직금 159,640,방아깨비잡수입 2,000,000,어울림잡수입 138,474,요리조리 고용 및 산재 환급금 190,950,싱싱가게잡수입(수) 528,570,카페잡수입 32814,주차장잡수입 3,087,488,담당자잡수입 2,000,000</t>
  </si>
  <si>
    <t>세출</t>
    <phoneticPr fontId="1" type="noConversion"/>
  </si>
  <si>
    <t>사업비</t>
    <phoneticPr fontId="1" type="noConversion"/>
  </si>
  <si>
    <t>고유사업비</t>
    <phoneticPr fontId="1" type="noConversion"/>
  </si>
  <si>
    <t>인건비 267,000,000,수입인지 구입비 등 323,740,계약보증보험료 111,180,기장수수료 40,000*3회,노무자문료 165,000*4회,문자발송료 31,618,명절선물 852,500,커피 등 소모품구입 760,102,안전용품구입 42,000,평가회 15,000*23명,기타소모품비 20,077,404,참여자 사회보험료 9,639,530,현수막 구입비 132,000,회의비 140,000*1회</t>
  </si>
  <si>
    <t>김선교</t>
    <phoneticPr fontId="1" type="noConversion"/>
  </si>
  <si>
    <t>1,550,486,411원에서 1,591,186,900원으로  40,700,489원 증가
○ 공동체사업단의 사업수입은 전반적으로 감소한 반면 기존 사업수입 세목에 포함 되었던  고유사업인 지킴이사업단의 사업수입을 별개의 목으로 예산을 재편성하였으며 하반기 혁신센터의 신규 참여자 선발 등 사업을 확대 추진한 바, 최종적으로 40,700,489원 증가함</t>
    <phoneticPr fontId="6" type="noConversion"/>
  </si>
  <si>
    <t>447,892,760원에서 450,493,056원으로 2,600,296원 증가
○ 직원의 출산휴가 및 육아휴직으로 인건비 일부 감소, 노인일자리 지침 변경으로 인해 사무실 확장 및 휴게공간을 확보하기 위한 공사로 수용비 및 수수료의 증가 반영</t>
    <phoneticPr fontId="1" type="noConversion"/>
  </si>
  <si>
    <t>11,488,085,000원에서 11,486,625,220원으로 1,459,780원 감소
○ 시간외수당, 복지포인트 일부 추가 보조금 수입 반영 및 선도모델사업비 보조금 수입 감소</t>
    <phoneticPr fontId="6" type="noConversion"/>
  </si>
  <si>
    <t>24,716,505원에서 20,266,913원으로 4,449,592원 감소
○ 1년미만 퇴사자 퇴직적립금 환급, 사업단사회보험 기관부담금 환급, 부가세 환급 등 환급금액의 일부 확정된 금액 반영으로 감소</t>
    <phoneticPr fontId="6" type="noConversion"/>
  </si>
  <si>
    <t>321,593,084원에서 321,593,071원으로 13원 감소</t>
    <phoneticPr fontId="6" type="noConversion"/>
  </si>
  <si>
    <t>322,437,032원에서 224,224,020원으로 98,213,012원 감소
○ 예산규모 조정 및 예비비 1% 이내 편성 지침에 따라 감소</t>
    <phoneticPr fontId="6" type="noConversion"/>
  </si>
  <si>
    <t>12,623,551,208원에서 12,754,955,028원으로 131,403,820원으로 증가
○ 공동체사업단의 사업비 지출 증가 및 예비비 1% 이내 편성에 따라 사업비로 편입 반영</t>
    <phoneticPr fontId="6" type="noConversion"/>
  </si>
  <si>
    <t>2025년 부산영도시니어클럽 3차 추경은 세입의 경우 예산의 재편성으로 수입 증가, 세출의 경우 사무실 확장 및 직원 휴게공간의 확보를 위한 수용비 및 수수료의 증가하였고 사업비에서 공동체 사업비 지출 증가 및 예산 규모 조정에 따라 사업비 대폭 증가로 예산 변경에 대한 사유가 발생하였다.</t>
    <phoneticPr fontId="1" type="noConversion"/>
  </si>
  <si>
    <t>부산영도시니어클럽에서는 2025년도 3차 추경을 통해 예산을 13,394,881,000원에서 34,791,104원 증가한 13,429,672,104원으로 변경하고자 하며 항목별 변경사유는 아래와 같다.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</si>
</sst>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76" formatCode="#,##0_ "/>
    <numFmt numFmtId="177" formatCode="&quot;각&quot;&quot;₩&quot;#,##0_);[Red]\(&quot;₩&quot;#,##0\)&quot;원&quot;"/>
    <numFmt numFmtId="178" formatCode="[DBNum4]&quot;(&quot;[$-412]General&quot;원&quot;&quot;)으로 한다.&quot;"/>
  </numFmts>
  <fonts count="39" x14ac:knownFonts="1">
    <font>
      <sz val="11"/>
      <color theme="1"/>
      <name val="맑은 고딕"/>
      <family val="2"/>
      <charset val="129"/>
      <scheme val="minor"/>
    </font>
    <font>
      <sz val="8"/>
      <name val="맑은 고딕"/>
      <family val="2"/>
      <charset val="129"/>
      <scheme val="minor"/>
    </font>
    <font>
      <sz val="11"/>
      <name val="돋움"/>
      <family val="3"/>
      <charset val="129"/>
    </font>
    <font>
      <sz val="18"/>
      <name val="굴림"/>
      <family val="3"/>
      <charset val="129"/>
    </font>
    <font>
      <b/>
      <sz val="36"/>
      <color rgb="FF000000"/>
      <name val="굴림"/>
      <family val="3"/>
      <charset val="129"/>
    </font>
    <font>
      <sz val="18"/>
      <color rgb="FF000000"/>
      <name val="굴림"/>
      <family val="3"/>
      <charset val="129"/>
    </font>
    <font>
      <sz val="8"/>
      <name val="돋움"/>
      <family val="3"/>
      <charset val="129"/>
    </font>
    <font>
      <sz val="8"/>
      <name val="맑은 고딕"/>
      <family val="3"/>
      <charset val="129"/>
    </font>
    <font>
      <sz val="18"/>
      <color theme="1"/>
      <name val="굴림"/>
      <family val="3"/>
      <charset val="129"/>
    </font>
    <font>
      <sz val="20"/>
      <name val="굴림체"/>
      <family val="3"/>
      <charset val="129"/>
    </font>
    <font>
      <b/>
      <sz val="26"/>
      <color rgb="FF000000"/>
      <name val="굴림체"/>
      <family val="3"/>
      <charset val="129"/>
    </font>
    <font>
      <sz val="20"/>
      <color rgb="FF000000"/>
      <name val="굴림체"/>
      <family val="3"/>
      <charset val="129"/>
    </font>
    <font>
      <b/>
      <sz val="20"/>
      <color rgb="FF000000"/>
      <name val="굴림체"/>
      <family val="3"/>
      <charset val="129"/>
    </font>
    <font>
      <b/>
      <sz val="25"/>
      <color theme="1"/>
      <name val="굴림체"/>
      <family val="3"/>
      <charset val="129"/>
    </font>
    <font>
      <sz val="11"/>
      <color theme="1"/>
      <name val="굴림체"/>
      <family val="3"/>
      <charset val="129"/>
    </font>
    <font>
      <b/>
      <sz val="18"/>
      <color theme="1"/>
      <name val="굴림체"/>
      <family val="3"/>
      <charset val="129"/>
    </font>
    <font>
      <sz val="18"/>
      <color theme="1"/>
      <name val="굴림체"/>
      <family val="3"/>
      <charset val="129"/>
    </font>
    <font>
      <sz val="18"/>
      <name val="굴림체"/>
      <family val="3"/>
      <charset val="129"/>
    </font>
    <font>
      <sz val="18"/>
      <color rgb="FF000000"/>
      <name val="굴림체"/>
      <family val="3"/>
      <charset val="129"/>
    </font>
    <font>
      <b/>
      <sz val="25"/>
      <name val="굴림"/>
      <family val="3"/>
      <charset val="129"/>
    </font>
    <font>
      <sz val="10"/>
      <name val="굴림"/>
      <family val="3"/>
      <charset val="129"/>
    </font>
    <font>
      <sz val="11"/>
      <color theme="1"/>
      <name val="맑은 고딕"/>
      <family val="2"/>
      <charset val="129"/>
      <scheme val="minor"/>
    </font>
    <font>
      <sz val="11"/>
      <color rgb="FF000000"/>
      <name val="맑은 고딕"/>
      <family val="3"/>
      <charset val="129"/>
    </font>
    <font>
      <b/>
      <sz val="18"/>
      <color rgb="FF000000"/>
      <name val="굴림체"/>
      <family val="3"/>
      <charset val="129"/>
    </font>
    <font>
      <sz val="11"/>
      <color rgb="FF000000"/>
      <name val="굴림체"/>
      <family val="3"/>
      <charset val="129"/>
    </font>
    <font>
      <b/>
      <sz val="11"/>
      <color rgb="FF000000"/>
      <name val="굴림체"/>
      <family val="3"/>
      <charset val="129"/>
    </font>
    <font>
      <sz val="14"/>
      <color rgb="FF000000"/>
      <name val="굴림체"/>
      <family val="3"/>
      <charset val="129"/>
    </font>
    <font>
      <b/>
      <sz val="18"/>
      <color rgb="FF000000"/>
      <name val="굴림"/>
      <family val="3"/>
      <charset val="129"/>
    </font>
    <font>
      <b/>
      <sz val="25"/>
      <name val="MS Gothic"/>
      <family val="3"/>
      <charset val="128"/>
    </font>
    <font>
      <sz val="14"/>
      <color theme="1"/>
      <name val="굴림체"/>
      <family val="3"/>
      <charset val="129"/>
    </font>
    <font>
      <sz val="11"/>
      <color indexed="8"/>
      <name val="맑은 고딕"/>
      <family val="2"/>
      <scheme val="minor"/>
    </font>
    <font>
      <sz val="16"/>
      <color theme="1"/>
      <name val="굴림체"/>
      <family val="3"/>
      <charset val="129"/>
    </font>
    <font>
      <sz val="16"/>
      <color rgb="FF000000"/>
      <name val="굴림체"/>
      <family val="3"/>
      <charset val="129"/>
    </font>
    <font>
      <sz val="8"/>
      <name val="맑은 고딕"/>
      <family val="3"/>
      <charset val="129"/>
      <scheme val="minor"/>
    </font>
    <font>
      <sz val="11"/>
      <color rgb="FFFF0000"/>
      <name val="굴림체"/>
      <family val="3"/>
      <charset val="129"/>
    </font>
    <font>
      <b/>
      <sz val="11"/>
      <color rgb="FFFF0000"/>
      <name val="굴림체"/>
      <family val="3"/>
      <charset val="129"/>
    </font>
    <font>
      <sz val="14"/>
      <color theme="1"/>
      <name val="맑은 고딕"/>
      <family val="2"/>
      <charset val="129"/>
      <scheme val="minor"/>
    </font>
    <font>
      <b/>
      <sz val="11"/>
      <color theme="1"/>
      <name val="맑은 고딕"/>
      <family val="3"/>
      <charset val="129"/>
      <scheme val="minor"/>
    </font>
    <font>
      <sz val="20"/>
      <color theme="1"/>
      <name val="굴림체"/>
      <family val="3"/>
      <charset val="129"/>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hair">
        <color indexed="64"/>
      </right>
      <top/>
      <bottom style="hair">
        <color indexed="64"/>
      </bottom>
      <diagonal/>
    </border>
    <border>
      <left style="hair">
        <color indexed="64"/>
      </left>
      <right/>
      <top style="double">
        <color indexed="64"/>
      </top>
      <bottom style="hair">
        <color indexed="64"/>
      </bottom>
      <diagonal/>
    </border>
    <border>
      <left style="thin">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bottom style="double">
        <color indexed="64"/>
      </bottom>
      <diagonal/>
    </border>
    <border>
      <left style="thin">
        <color rgb="FF000000"/>
      </left>
      <right style="thin">
        <color rgb="FF000000"/>
      </right>
      <top/>
      <bottom style="double">
        <color indexed="64"/>
      </bottom>
      <diagonal/>
    </border>
    <border>
      <left style="thin">
        <color rgb="FF000000"/>
      </left>
      <right style="medium">
        <color indexed="64"/>
      </right>
      <top/>
      <bottom style="double">
        <color indexed="64"/>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indexed="64"/>
      </right>
      <top/>
      <bottom style="thin">
        <color rgb="FF000000"/>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style="thin">
        <color rgb="FF000000"/>
      </bottom>
      <diagonal/>
    </border>
  </borders>
  <cellStyleXfs count="10">
    <xf numFmtId="0" fontId="0" fillId="0" borderId="0">
      <alignment vertical="center"/>
    </xf>
    <xf numFmtId="0" fontId="2" fillId="0" borderId="0"/>
    <xf numFmtId="0" fontId="2" fillId="0" borderId="0"/>
    <xf numFmtId="41" fontId="2" fillId="0" borderId="0" applyFont="0" applyFill="0" applyBorder="0" applyAlignment="0" applyProtection="0"/>
    <xf numFmtId="41" fontId="21" fillId="0" borderId="0" applyFont="0" applyFill="0" applyBorder="0" applyAlignment="0" applyProtection="0">
      <alignment vertical="center"/>
    </xf>
    <xf numFmtId="0" fontId="22" fillId="0" borderId="0">
      <alignment vertical="center"/>
    </xf>
    <xf numFmtId="0" fontId="21" fillId="0" borderId="0">
      <alignment vertical="center"/>
    </xf>
    <xf numFmtId="41" fontId="22" fillId="0" borderId="0">
      <alignment vertical="center"/>
    </xf>
    <xf numFmtId="0" fontId="21" fillId="0" borderId="0">
      <alignment vertical="center"/>
    </xf>
    <xf numFmtId="0" fontId="30" fillId="0" borderId="0">
      <alignment vertical="center"/>
    </xf>
  </cellStyleXfs>
  <cellXfs count="234">
    <xf numFmtId="0" fontId="0" fillId="0" borderId="0" xfId="0">
      <alignment vertical="center"/>
    </xf>
    <xf numFmtId="0" fontId="2" fillId="0" borderId="0" xfId="1"/>
    <xf numFmtId="0" fontId="3" fillId="0" borderId="1" xfId="1" applyFont="1" applyBorder="1" applyAlignment="1">
      <alignment vertical="center"/>
    </xf>
    <xf numFmtId="0" fontId="3" fillId="0" borderId="2"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3" fillId="0" borderId="5" xfId="1" applyFont="1" applyBorder="1" applyAlignment="1">
      <alignment vertical="center"/>
    </xf>
    <xf numFmtId="0" fontId="3" fillId="0" borderId="4" xfId="1" applyFont="1" applyBorder="1" applyAlignment="1">
      <alignment vertical="center" wrapText="1"/>
    </xf>
    <xf numFmtId="0" fontId="3" fillId="0" borderId="5" xfId="1" applyFont="1" applyBorder="1"/>
    <xf numFmtId="0" fontId="3" fillId="0" borderId="6" xfId="1" applyFont="1" applyBorder="1" applyAlignment="1">
      <alignment vertical="center"/>
    </xf>
    <xf numFmtId="0" fontId="3" fillId="0" borderId="7" xfId="1" applyFont="1" applyBorder="1" applyAlignment="1">
      <alignment vertical="center"/>
    </xf>
    <xf numFmtId="0" fontId="3" fillId="0" borderId="8" xfId="1" applyFont="1" applyBorder="1" applyAlignment="1">
      <alignment vertical="center"/>
    </xf>
    <xf numFmtId="0" fontId="3" fillId="0" borderId="0" xfId="1" applyFont="1"/>
    <xf numFmtId="0" fontId="9" fillId="0" borderId="0" xfId="1" applyFont="1" applyAlignment="1">
      <alignment vertical="center"/>
    </xf>
    <xf numFmtId="0" fontId="11" fillId="0" borderId="0" xfId="1" applyFont="1" applyAlignment="1">
      <alignment horizontal="center"/>
    </xf>
    <xf numFmtId="0" fontId="9" fillId="0" borderId="0" xfId="1" applyFont="1"/>
    <xf numFmtId="0" fontId="12" fillId="0" borderId="13" xfId="2" applyFont="1" applyBorder="1" applyAlignment="1">
      <alignment horizontal="center" vertical="center" wrapText="1"/>
    </xf>
    <xf numFmtId="0" fontId="12" fillId="0" borderId="14" xfId="2" applyFont="1" applyBorder="1" applyAlignment="1">
      <alignment horizontal="center" vertical="center" wrapText="1"/>
    </xf>
    <xf numFmtId="0" fontId="12" fillId="0" borderId="15" xfId="2" applyFont="1" applyBorder="1" applyAlignment="1">
      <alignment horizontal="center" vertical="center" wrapText="1"/>
    </xf>
    <xf numFmtId="0" fontId="12" fillId="0" borderId="16" xfId="2" applyFont="1" applyBorder="1" applyAlignment="1">
      <alignment horizontal="center" vertical="center" wrapText="1"/>
    </xf>
    <xf numFmtId="0" fontId="12" fillId="0" borderId="17" xfId="1" applyFont="1" applyBorder="1" applyAlignment="1">
      <alignment horizontal="center" vertical="center" wrapText="1"/>
    </xf>
    <xf numFmtId="0" fontId="11" fillId="2" borderId="18" xfId="1" applyFont="1" applyFill="1" applyBorder="1" applyAlignment="1">
      <alignment vertical="center" wrapText="1"/>
    </xf>
    <xf numFmtId="0" fontId="12" fillId="2" borderId="19" xfId="1" applyFont="1" applyFill="1" applyBorder="1" applyAlignment="1">
      <alignment horizontal="center" vertical="center" wrapText="1"/>
    </xf>
    <xf numFmtId="0" fontId="11" fillId="2" borderId="20" xfId="1" applyFont="1" applyFill="1" applyBorder="1" applyAlignment="1">
      <alignment horizontal="left" vertical="center" wrapText="1"/>
    </xf>
    <xf numFmtId="0" fontId="11" fillId="2" borderId="20" xfId="1" applyFont="1" applyFill="1" applyBorder="1" applyAlignment="1">
      <alignment vertical="center" wrapText="1"/>
    </xf>
    <xf numFmtId="0" fontId="12" fillId="0" borderId="21" xfId="1" applyFont="1" applyBorder="1" applyAlignment="1">
      <alignment horizontal="center" vertical="center" wrapText="1"/>
    </xf>
    <xf numFmtId="0" fontId="11" fillId="2" borderId="22" xfId="1" applyFont="1" applyFill="1" applyBorder="1" applyAlignment="1">
      <alignment vertical="center" wrapText="1"/>
    </xf>
    <xf numFmtId="0" fontId="12" fillId="2" borderId="23" xfId="1" applyFont="1" applyFill="1" applyBorder="1" applyAlignment="1">
      <alignment horizontal="center" vertical="center" wrapText="1"/>
    </xf>
    <xf numFmtId="0" fontId="11" fillId="2" borderId="24" xfId="1" applyFont="1" applyFill="1" applyBorder="1" applyAlignment="1">
      <alignment horizontal="left" vertical="center" wrapText="1"/>
    </xf>
    <xf numFmtId="0" fontId="14" fillId="2" borderId="0" xfId="0" applyFont="1" applyFill="1" applyAlignment="1">
      <alignment vertical="center" shrinkToFit="1"/>
    </xf>
    <xf numFmtId="0" fontId="15" fillId="2" borderId="0" xfId="0" applyFont="1" applyFill="1" applyAlignment="1">
      <alignment horizontal="center" vertical="center" shrinkToFit="1"/>
    </xf>
    <xf numFmtId="0" fontId="16" fillId="2" borderId="0" xfId="0" applyFont="1" applyFill="1" applyAlignment="1">
      <alignment vertical="center" shrinkToFit="1"/>
    </xf>
    <xf numFmtId="0" fontId="16" fillId="2" borderId="0" xfId="0" applyFont="1" applyFill="1" applyAlignment="1">
      <alignment horizontal="center" vertical="center" shrinkToFit="1"/>
    </xf>
    <xf numFmtId="0" fontId="16" fillId="2" borderId="37" xfId="0" applyFont="1" applyFill="1" applyBorder="1" applyAlignment="1">
      <alignment horizontal="center" vertical="center" shrinkToFit="1"/>
    </xf>
    <xf numFmtId="0" fontId="17" fillId="0" borderId="37" xfId="0" applyFont="1" applyBorder="1" applyAlignment="1">
      <alignment horizontal="center" vertical="center" shrinkToFit="1"/>
    </xf>
    <xf numFmtId="0" fontId="16" fillId="2" borderId="38" xfId="0" applyFont="1" applyFill="1" applyBorder="1" applyAlignment="1">
      <alignment horizontal="center" vertical="center" shrinkToFit="1"/>
    </xf>
    <xf numFmtId="0" fontId="14" fillId="2" borderId="0" xfId="0" applyFont="1" applyFill="1" applyAlignment="1">
      <alignment horizontal="center" vertical="center" shrinkToFit="1"/>
    </xf>
    <xf numFmtId="0" fontId="16" fillId="2" borderId="0" xfId="0" applyFont="1" applyFill="1" applyAlignment="1">
      <alignment horizontal="right" vertical="center" shrinkToFit="1"/>
    </xf>
    <xf numFmtId="0" fontId="15" fillId="2" borderId="0" xfId="0" applyFont="1" applyFill="1" applyAlignment="1">
      <alignment horizontal="center" vertical="center" wrapText="1" shrinkToFit="1"/>
    </xf>
    <xf numFmtId="41" fontId="20" fillId="0" borderId="0" xfId="3" applyFont="1" applyAlignment="1">
      <alignment horizontal="center" vertical="center"/>
    </xf>
    <xf numFmtId="41" fontId="3" fillId="0" borderId="0" xfId="3" applyFont="1" applyAlignment="1">
      <alignment horizontal="center" vertical="center"/>
    </xf>
    <xf numFmtId="41" fontId="3" fillId="0" borderId="0" xfId="3" applyFont="1" applyAlignment="1">
      <alignment horizontal="right" vertical="center"/>
    </xf>
    <xf numFmtId="41" fontId="5" fillId="0" borderId="57" xfId="3" applyFont="1" applyBorder="1" applyAlignment="1">
      <alignment horizontal="center" vertical="center" wrapText="1"/>
    </xf>
    <xf numFmtId="49" fontId="5" fillId="0" borderId="59" xfId="3" applyNumberFormat="1" applyFont="1" applyBorder="1" applyAlignment="1">
      <alignment horizontal="center" vertical="center" wrapText="1"/>
    </xf>
    <xf numFmtId="49" fontId="5" fillId="0" borderId="60" xfId="3" applyNumberFormat="1" applyFont="1" applyBorder="1" applyAlignment="1">
      <alignment horizontal="center" vertical="center" wrapText="1"/>
    </xf>
    <xf numFmtId="41" fontId="5" fillId="0" borderId="60" xfId="3" applyFont="1" applyBorder="1" applyAlignment="1">
      <alignment horizontal="center" vertical="center"/>
    </xf>
    <xf numFmtId="41" fontId="5" fillId="0" borderId="60" xfId="3" applyFont="1" applyBorder="1" applyAlignment="1">
      <alignment horizontal="right" vertical="center" wrapText="1"/>
    </xf>
    <xf numFmtId="41" fontId="5" fillId="0" borderId="62" xfId="3" applyFont="1" applyBorder="1" applyAlignment="1">
      <alignment horizontal="right" vertical="center" wrapText="1"/>
    </xf>
    <xf numFmtId="49" fontId="5" fillId="0" borderId="50" xfId="3" applyNumberFormat="1" applyFont="1" applyBorder="1" applyAlignment="1">
      <alignment horizontal="center" vertical="center" wrapText="1"/>
    </xf>
    <xf numFmtId="49" fontId="3" fillId="0" borderId="51" xfId="3" applyNumberFormat="1" applyFont="1" applyBorder="1" applyAlignment="1">
      <alignment horizontal="center" vertical="center"/>
    </xf>
    <xf numFmtId="41" fontId="3" fillId="0" borderId="51" xfId="3" applyFont="1" applyBorder="1" applyAlignment="1">
      <alignment horizontal="center" vertical="center"/>
    </xf>
    <xf numFmtId="41" fontId="5" fillId="0" borderId="51" xfId="3" applyFont="1" applyBorder="1" applyAlignment="1">
      <alignment horizontal="right" vertical="center" wrapText="1"/>
    </xf>
    <xf numFmtId="41" fontId="5" fillId="0" borderId="52" xfId="3" applyFont="1" applyBorder="1" applyAlignment="1">
      <alignment horizontal="right" vertical="center" wrapText="1"/>
    </xf>
    <xf numFmtId="41" fontId="3" fillId="0" borderId="64" xfId="3" applyFont="1" applyBorder="1" applyAlignment="1">
      <alignment horizontal="center" vertical="center"/>
    </xf>
    <xf numFmtId="0" fontId="17" fillId="0" borderId="57" xfId="0" applyFont="1" applyBorder="1" applyAlignment="1">
      <alignment horizontal="center" vertical="center" wrapText="1"/>
    </xf>
    <xf numFmtId="0" fontId="17" fillId="2" borderId="57" xfId="0" applyFont="1" applyFill="1" applyBorder="1" applyAlignment="1">
      <alignment horizontal="center" vertical="center" shrinkToFit="1"/>
    </xf>
    <xf numFmtId="41" fontId="3" fillId="0" borderId="51" xfId="3" applyFont="1" applyBorder="1" applyAlignment="1">
      <alignment vertical="center" wrapText="1"/>
    </xf>
    <xf numFmtId="41" fontId="5" fillId="0" borderId="60" xfId="3" applyFont="1" applyBorder="1" applyAlignment="1">
      <alignment vertical="center" wrapText="1"/>
    </xf>
    <xf numFmtId="41" fontId="5" fillId="0" borderId="51" xfId="3" applyFont="1" applyBorder="1" applyAlignment="1">
      <alignment vertical="center" wrapText="1"/>
    </xf>
    <xf numFmtId="0" fontId="16" fillId="2" borderId="57" xfId="0" applyFont="1" applyFill="1" applyBorder="1" applyAlignment="1">
      <alignment horizontal="center" vertical="center" shrinkToFit="1"/>
    </xf>
    <xf numFmtId="0" fontId="18" fillId="3" borderId="66" xfId="5" applyFont="1" applyFill="1" applyBorder="1" applyAlignment="1">
      <alignment horizontal="center" vertical="center" shrinkToFit="1"/>
    </xf>
    <xf numFmtId="49" fontId="18" fillId="3" borderId="60" xfId="5" applyNumberFormat="1" applyFont="1" applyFill="1" applyBorder="1" applyAlignment="1">
      <alignment horizontal="left" vertical="center" wrapText="1"/>
    </xf>
    <xf numFmtId="49" fontId="18" fillId="3" borderId="60" xfId="5" applyNumberFormat="1" applyFont="1" applyFill="1" applyBorder="1" applyAlignment="1">
      <alignment horizontal="left" vertical="center" shrinkToFit="1"/>
    </xf>
    <xf numFmtId="3" fontId="5" fillId="2" borderId="39" xfId="0" applyNumberFormat="1" applyFont="1" applyFill="1" applyBorder="1" applyAlignment="1">
      <alignment horizontal="right" vertical="center" wrapText="1"/>
    </xf>
    <xf numFmtId="41" fontId="18" fillId="3" borderId="40" xfId="7" applyFont="1" applyFill="1" applyBorder="1" applyAlignment="1">
      <alignment horizontal="right" vertical="center" wrapText="1"/>
    </xf>
    <xf numFmtId="0" fontId="18" fillId="3" borderId="67" xfId="5" applyFont="1" applyFill="1" applyBorder="1" applyAlignment="1">
      <alignment horizontal="center" vertical="center" shrinkToFit="1"/>
    </xf>
    <xf numFmtId="49" fontId="18" fillId="3" borderId="51" xfId="5" applyNumberFormat="1" applyFont="1" applyFill="1" applyBorder="1" applyAlignment="1">
      <alignment horizontal="left" vertical="center" wrapText="1"/>
    </xf>
    <xf numFmtId="49" fontId="18" fillId="3" borderId="51" xfId="5" applyNumberFormat="1" applyFont="1" applyFill="1" applyBorder="1" applyAlignment="1">
      <alignment horizontal="left" vertical="center" shrinkToFit="1"/>
    </xf>
    <xf numFmtId="41" fontId="18" fillId="3" borderId="39" xfId="7" applyFont="1" applyFill="1" applyBorder="1" applyAlignment="1">
      <alignment horizontal="right" vertical="center" shrinkToFit="1"/>
    </xf>
    <xf numFmtId="49" fontId="18" fillId="2" borderId="51" xfId="5" applyNumberFormat="1" applyFont="1" applyFill="1" applyBorder="1" applyAlignment="1">
      <alignment horizontal="left" vertical="center" shrinkToFit="1"/>
    </xf>
    <xf numFmtId="0" fontId="5" fillId="2" borderId="39" xfId="0" applyFont="1" applyFill="1" applyBorder="1" applyAlignment="1">
      <alignment horizontal="left" vertical="center" wrapText="1"/>
    </xf>
    <xf numFmtId="0" fontId="18" fillId="3" borderId="51" xfId="5" applyFont="1" applyFill="1" applyBorder="1" applyAlignment="1">
      <alignment horizontal="left" vertical="center" shrinkToFit="1"/>
    </xf>
    <xf numFmtId="0" fontId="18" fillId="3" borderId="68" xfId="5" applyFont="1" applyFill="1" applyBorder="1" applyAlignment="1">
      <alignment horizontal="left" vertical="center" shrinkToFit="1"/>
    </xf>
    <xf numFmtId="0" fontId="18" fillId="2" borderId="39" xfId="0" applyFont="1" applyFill="1" applyBorder="1" applyAlignment="1">
      <alignment horizontal="left" vertical="center" wrapText="1"/>
    </xf>
    <xf numFmtId="3" fontId="23" fillId="3" borderId="44" xfId="5" applyNumberFormat="1" applyFont="1" applyFill="1" applyBorder="1" applyAlignment="1">
      <alignment horizontal="right" vertical="center" shrinkToFit="1"/>
    </xf>
    <xf numFmtId="3" fontId="23" fillId="2" borderId="44" xfId="5" applyNumberFormat="1" applyFont="1" applyFill="1" applyBorder="1" applyAlignment="1">
      <alignment horizontal="right" vertical="center" shrinkToFit="1"/>
    </xf>
    <xf numFmtId="3" fontId="23" fillId="3" borderId="46" xfId="5" applyNumberFormat="1" applyFont="1" applyFill="1" applyBorder="1" applyAlignment="1">
      <alignment horizontal="right" vertical="center" shrinkToFit="1"/>
    </xf>
    <xf numFmtId="0" fontId="18" fillId="3" borderId="0" xfId="5" applyFont="1" applyFill="1" applyAlignment="1">
      <alignment vertical="center" shrinkToFit="1"/>
    </xf>
    <xf numFmtId="0" fontId="24" fillId="3" borderId="0" xfId="5" applyFont="1" applyFill="1" applyAlignment="1">
      <alignment vertical="center" shrinkToFit="1"/>
    </xf>
    <xf numFmtId="0" fontId="25" fillId="3" borderId="0" xfId="5" applyFont="1" applyFill="1" applyAlignment="1">
      <alignment vertical="center" shrinkToFit="1"/>
    </xf>
    <xf numFmtId="0" fontId="18" fillId="3" borderId="59" xfId="5" applyFont="1" applyFill="1" applyBorder="1" applyAlignment="1">
      <alignment horizontal="center" vertical="center" shrinkToFit="1"/>
    </xf>
    <xf numFmtId="0" fontId="18" fillId="3" borderId="60" xfId="5" applyFont="1" applyFill="1" applyBorder="1" applyAlignment="1">
      <alignment horizontal="center" vertical="center" shrinkToFit="1"/>
    </xf>
    <xf numFmtId="0" fontId="18" fillId="3" borderId="50" xfId="5" applyFont="1" applyFill="1" applyBorder="1" applyAlignment="1">
      <alignment horizontal="center" vertical="center" shrinkToFit="1"/>
    </xf>
    <xf numFmtId="0" fontId="18" fillId="3" borderId="51" xfId="5" applyFont="1" applyFill="1" applyBorder="1" applyAlignment="1">
      <alignment horizontal="center" vertical="center" shrinkToFit="1"/>
    </xf>
    <xf numFmtId="0" fontId="26" fillId="3" borderId="52" xfId="5" applyFont="1" applyFill="1" applyBorder="1" applyAlignment="1">
      <alignment horizontal="left" vertical="center" wrapText="1"/>
    </xf>
    <xf numFmtId="49" fontId="26" fillId="3" borderId="52" xfId="5" applyNumberFormat="1" applyFont="1" applyFill="1" applyBorder="1" applyAlignment="1">
      <alignment horizontal="left" vertical="center" wrapText="1"/>
    </xf>
    <xf numFmtId="0" fontId="23" fillId="3" borderId="53" xfId="5" applyFont="1" applyFill="1" applyBorder="1" applyAlignment="1">
      <alignment horizontal="center" vertical="center" shrinkToFit="1"/>
    </xf>
    <xf numFmtId="0" fontId="23" fillId="3" borderId="64" xfId="5" applyFont="1" applyFill="1" applyBorder="1" applyAlignment="1">
      <alignment horizontal="center" vertical="center" shrinkToFit="1"/>
    </xf>
    <xf numFmtId="176" fontId="27" fillId="3" borderId="64" xfId="5" applyNumberFormat="1" applyFont="1" applyFill="1" applyBorder="1" applyAlignment="1">
      <alignment horizontal="right" vertical="center" wrapText="1"/>
    </xf>
    <xf numFmtId="176" fontId="27" fillId="3" borderId="64" xfId="5" applyNumberFormat="1" applyFont="1" applyFill="1" applyBorder="1" applyAlignment="1">
      <alignment horizontal="right" vertical="center" shrinkToFit="1"/>
    </xf>
    <xf numFmtId="0" fontId="23" fillId="3" borderId="65" xfId="5" applyFont="1" applyFill="1" applyBorder="1" applyAlignment="1">
      <alignment horizontal="center" vertical="center" wrapText="1"/>
    </xf>
    <xf numFmtId="41" fontId="18" fillId="3" borderId="51" xfId="7" applyFont="1" applyFill="1" applyBorder="1" applyAlignment="1">
      <alignment horizontal="right" vertical="center" shrinkToFit="1"/>
    </xf>
    <xf numFmtId="41" fontId="18" fillId="2" borderId="39" xfId="7" applyFont="1" applyFill="1" applyBorder="1" applyAlignment="1">
      <alignment horizontal="right" vertical="center" shrinkToFit="1"/>
    </xf>
    <xf numFmtId="49" fontId="18" fillId="2" borderId="60" xfId="5" applyNumberFormat="1" applyFont="1" applyFill="1" applyBorder="1" applyAlignment="1">
      <alignment horizontal="left" vertical="center" shrinkToFit="1"/>
    </xf>
    <xf numFmtId="0" fontId="18" fillId="3" borderId="72" xfId="5" applyFont="1" applyFill="1" applyBorder="1" applyAlignment="1">
      <alignment horizontal="center" vertical="center" shrinkToFit="1"/>
    </xf>
    <xf numFmtId="0" fontId="18" fillId="3" borderId="73" xfId="5" applyFont="1" applyFill="1" applyBorder="1" applyAlignment="1">
      <alignment horizontal="center" vertical="center" shrinkToFit="1"/>
    </xf>
    <xf numFmtId="49" fontId="18" fillId="3" borderId="73" xfId="5" applyNumberFormat="1" applyFont="1" applyFill="1" applyBorder="1" applyAlignment="1">
      <alignment horizontal="left" vertical="center" shrinkToFit="1"/>
    </xf>
    <xf numFmtId="49" fontId="18" fillId="2" borderId="73" xfId="5" applyNumberFormat="1" applyFont="1" applyFill="1" applyBorder="1" applyAlignment="1">
      <alignment horizontal="left" vertical="center" shrinkToFit="1"/>
    </xf>
    <xf numFmtId="0" fontId="18" fillId="2" borderId="51" xfId="0" applyFont="1" applyFill="1" applyBorder="1" applyAlignment="1">
      <alignment horizontal="left" vertical="center" wrapText="1"/>
    </xf>
    <xf numFmtId="0" fontId="16" fillId="2" borderId="51" xfId="0" applyFont="1" applyFill="1" applyBorder="1" applyAlignment="1">
      <alignment horizontal="center" vertical="center" shrinkToFit="1"/>
    </xf>
    <xf numFmtId="3" fontId="23" fillId="3" borderId="64" xfId="5" applyNumberFormat="1" applyFont="1" applyFill="1" applyBorder="1" applyAlignment="1">
      <alignment horizontal="right" vertical="center" shrinkToFit="1"/>
    </xf>
    <xf numFmtId="3" fontId="23" fillId="2" borderId="64" xfId="5" applyNumberFormat="1" applyFont="1" applyFill="1" applyBorder="1" applyAlignment="1">
      <alignment horizontal="right" vertical="center" shrinkToFit="1"/>
    </xf>
    <xf numFmtId="41" fontId="23" fillId="3" borderId="64" xfId="7" applyFont="1" applyFill="1" applyBorder="1" applyAlignment="1">
      <alignment horizontal="right" vertical="center" shrinkToFit="1"/>
    </xf>
    <xf numFmtId="41" fontId="3" fillId="0" borderId="51" xfId="4" applyFont="1" applyBorder="1" applyAlignment="1">
      <alignment vertical="center"/>
    </xf>
    <xf numFmtId="41" fontId="3" fillId="0" borderId="51" xfId="4" applyFont="1" applyBorder="1" applyAlignment="1">
      <alignment horizontal="center" vertical="center"/>
    </xf>
    <xf numFmtId="41" fontId="3" fillId="2" borderId="60" xfId="4" applyFont="1" applyFill="1" applyBorder="1" applyAlignment="1">
      <alignment horizontal="center" vertical="center"/>
    </xf>
    <xf numFmtId="41" fontId="5" fillId="0" borderId="60" xfId="4" applyFont="1" applyBorder="1" applyAlignment="1">
      <alignment horizontal="right" vertical="center"/>
    </xf>
    <xf numFmtId="41" fontId="5" fillId="0" borderId="61" xfId="4" applyFont="1" applyBorder="1" applyAlignment="1">
      <alignment vertical="center"/>
    </xf>
    <xf numFmtId="41" fontId="3" fillId="2" borderId="51" xfId="4" applyFont="1" applyFill="1" applyBorder="1" applyAlignment="1">
      <alignment horizontal="center" vertical="center"/>
    </xf>
    <xf numFmtId="41" fontId="3" fillId="0" borderId="63" xfId="4" applyFont="1" applyBorder="1" applyAlignment="1">
      <alignment horizontal="right" vertical="center"/>
    </xf>
    <xf numFmtId="41" fontId="3" fillId="0" borderId="63" xfId="4" applyFont="1" applyBorder="1" applyAlignment="1">
      <alignment vertical="center"/>
    </xf>
    <xf numFmtId="41" fontId="5" fillId="0" borderId="63" xfId="4" applyFont="1" applyBorder="1" applyAlignment="1">
      <alignment vertical="center"/>
    </xf>
    <xf numFmtId="41" fontId="3" fillId="0" borderId="51" xfId="4" applyFont="1" applyBorder="1" applyAlignment="1">
      <alignment horizontal="right" vertical="center"/>
    </xf>
    <xf numFmtId="176" fontId="18" fillId="2" borderId="39" xfId="0" applyNumberFormat="1" applyFont="1" applyFill="1" applyBorder="1" applyAlignment="1">
      <alignment horizontal="right" vertical="center" wrapText="1"/>
    </xf>
    <xf numFmtId="0" fontId="15" fillId="2" borderId="0" xfId="0" applyFont="1" applyFill="1" applyAlignment="1">
      <alignment horizontal="right" vertical="center" shrinkToFit="1"/>
    </xf>
    <xf numFmtId="3" fontId="31" fillId="0" borderId="51" xfId="0" applyNumberFormat="1" applyFont="1" applyBorder="1" applyAlignment="1">
      <alignment horizontal="right" vertical="center"/>
    </xf>
    <xf numFmtId="41" fontId="32" fillId="3" borderId="60" xfId="7" applyFont="1" applyFill="1" applyBorder="1" applyAlignment="1">
      <alignment horizontal="right" vertical="center" shrinkToFit="1"/>
    </xf>
    <xf numFmtId="3" fontId="32" fillId="2" borderId="39" xfId="0" applyNumberFormat="1" applyFont="1" applyFill="1" applyBorder="1" applyAlignment="1">
      <alignment horizontal="right" vertical="center" wrapText="1"/>
    </xf>
    <xf numFmtId="0" fontId="26" fillId="3" borderId="77" xfId="5" applyFont="1" applyFill="1" applyBorder="1" applyAlignment="1">
      <alignment horizontal="left" vertical="center" wrapText="1"/>
    </xf>
    <xf numFmtId="0" fontId="26" fillId="3" borderId="78" xfId="5" applyFont="1" applyFill="1" applyBorder="1" applyAlignment="1">
      <alignment horizontal="left" vertical="center" wrapText="1"/>
    </xf>
    <xf numFmtId="0" fontId="26" fillId="2" borderId="70" xfId="0" applyFont="1" applyFill="1" applyBorder="1" applyAlignment="1">
      <alignment horizontal="left" vertical="center" wrapText="1"/>
    </xf>
    <xf numFmtId="0" fontId="26" fillId="0" borderId="5" xfId="0" applyFont="1" applyBorder="1" applyAlignment="1">
      <alignment horizontal="justify" vertical="center" wrapText="1"/>
    </xf>
    <xf numFmtId="0" fontId="29" fillId="2" borderId="78" xfId="0" applyFont="1" applyFill="1" applyBorder="1" applyAlignment="1">
      <alignment horizontal="left" vertical="center" wrapText="1" shrinkToFit="1"/>
    </xf>
    <xf numFmtId="0" fontId="29" fillId="2" borderId="78" xfId="0" applyFont="1" applyFill="1" applyBorder="1" applyAlignment="1">
      <alignment vertical="center" wrapText="1" shrinkToFit="1"/>
    </xf>
    <xf numFmtId="0" fontId="16" fillId="2" borderId="65" xfId="0" applyFont="1" applyFill="1" applyBorder="1" applyAlignment="1">
      <alignment vertical="center" wrapText="1" shrinkToFit="1"/>
    </xf>
    <xf numFmtId="0" fontId="34" fillId="2" borderId="0" xfId="0" applyFont="1" applyFill="1" applyAlignment="1">
      <alignment vertical="center" shrinkToFit="1"/>
    </xf>
    <xf numFmtId="0" fontId="34" fillId="3" borderId="0" xfId="5" applyFont="1" applyFill="1" applyAlignment="1">
      <alignment vertical="center" wrapText="1" shrinkToFit="1"/>
    </xf>
    <xf numFmtId="0" fontId="34" fillId="3" borderId="0" xfId="5" applyFont="1" applyFill="1" applyAlignment="1">
      <alignment vertical="center" shrinkToFit="1"/>
    </xf>
    <xf numFmtId="0" fontId="35" fillId="3" borderId="0" xfId="5" applyFont="1" applyFill="1" applyAlignment="1">
      <alignment vertical="center" wrapText="1" shrinkToFit="1"/>
    </xf>
    <xf numFmtId="0" fontId="35" fillId="3" borderId="0" xfId="5" applyFont="1" applyFill="1" applyAlignment="1">
      <alignment vertical="center" shrinkToFit="1"/>
    </xf>
    <xf numFmtId="3" fontId="16" fillId="0" borderId="51" xfId="0" applyNumberFormat="1" applyFont="1" applyBorder="1" applyAlignment="1">
      <alignment horizontal="right" vertical="center"/>
    </xf>
    <xf numFmtId="3" fontId="16" fillId="0" borderId="51" xfId="0" applyNumberFormat="1" applyFont="1" applyBorder="1" applyAlignment="1">
      <alignment horizontal="right" vertical="center" wrapText="1"/>
    </xf>
    <xf numFmtId="0" fontId="11" fillId="3" borderId="18" xfId="1" applyFont="1" applyFill="1" applyBorder="1" applyAlignment="1">
      <alignment vertical="center" wrapText="1"/>
    </xf>
    <xf numFmtId="41" fontId="5" fillId="2" borderId="69" xfId="4" applyFont="1" applyFill="1" applyBorder="1" applyAlignment="1">
      <alignment horizontal="right" vertical="center" wrapText="1"/>
    </xf>
    <xf numFmtId="41" fontId="5" fillId="2" borderId="39" xfId="4" applyFont="1" applyFill="1" applyBorder="1" applyAlignment="1">
      <alignment horizontal="right" vertical="center" wrapText="1"/>
    </xf>
    <xf numFmtId="41" fontId="18" fillId="3" borderId="39" xfId="4" applyFont="1" applyFill="1" applyBorder="1" applyAlignment="1">
      <alignment horizontal="right" vertical="center" shrinkToFit="1"/>
    </xf>
    <xf numFmtId="41" fontId="18" fillId="2" borderId="39" xfId="4" applyFont="1" applyFill="1" applyBorder="1" applyAlignment="1">
      <alignment horizontal="right" vertical="center" shrinkToFit="1"/>
    </xf>
    <xf numFmtId="41" fontId="18" fillId="2" borderId="39" xfId="4" applyFont="1" applyFill="1" applyBorder="1" applyAlignment="1">
      <alignment horizontal="right" vertical="center" wrapText="1" shrinkToFit="1"/>
    </xf>
    <xf numFmtId="41" fontId="8" fillId="2" borderId="39" xfId="4" applyFont="1" applyFill="1" applyBorder="1" applyAlignment="1">
      <alignment horizontal="right" vertical="center" wrapText="1"/>
    </xf>
    <xf numFmtId="41" fontId="16" fillId="3" borderId="39" xfId="7" applyFont="1" applyFill="1" applyBorder="1" applyAlignment="1">
      <alignment horizontal="right" vertical="center" shrinkToFit="1"/>
    </xf>
    <xf numFmtId="49" fontId="18" fillId="3" borderId="51" xfId="5" applyNumberFormat="1" applyFont="1" applyFill="1" applyBorder="1" applyAlignment="1">
      <alignment horizontal="center" vertical="center" wrapText="1"/>
    </xf>
    <xf numFmtId="41" fontId="18" fillId="3" borderId="80" xfId="7" applyFont="1" applyFill="1" applyBorder="1" applyAlignment="1">
      <alignment horizontal="right" vertical="center" shrinkToFit="1"/>
    </xf>
    <xf numFmtId="0" fontId="24" fillId="3" borderId="51" xfId="5" applyFont="1" applyFill="1" applyBorder="1" applyAlignment="1">
      <alignment vertical="center" shrinkToFit="1"/>
    </xf>
    <xf numFmtId="41" fontId="16" fillId="2" borderId="0" xfId="4" applyFont="1" applyFill="1" applyAlignment="1">
      <alignment vertical="center" shrinkToFit="1"/>
    </xf>
    <xf numFmtId="0" fontId="29" fillId="2" borderId="0" xfId="0" applyFont="1" applyFill="1" applyAlignment="1">
      <alignment vertical="center" shrinkToFit="1"/>
    </xf>
    <xf numFmtId="3" fontId="16" fillId="2" borderId="0" xfId="0" applyNumberFormat="1" applyFont="1" applyFill="1" applyAlignment="1">
      <alignment vertical="center" shrinkToFit="1"/>
    </xf>
    <xf numFmtId="41" fontId="38" fillId="2" borderId="0" xfId="0" applyNumberFormat="1" applyFont="1" applyFill="1" applyAlignment="1">
      <alignment vertical="center" shrinkToFit="1"/>
    </xf>
    <xf numFmtId="0" fontId="38" fillId="2" borderId="18" xfId="1" applyFont="1" applyFill="1" applyBorder="1" applyAlignment="1">
      <alignment vertical="center" wrapText="1"/>
    </xf>
    <xf numFmtId="0" fontId="3" fillId="0" borderId="0" xfId="1" applyFont="1" applyBorder="1" applyAlignment="1">
      <alignment vertical="center"/>
    </xf>
    <xf numFmtId="0" fontId="5" fillId="0" borderId="0" xfId="1" applyFont="1" applyBorder="1" applyAlignment="1">
      <alignment horizontal="center" vertical="center"/>
    </xf>
    <xf numFmtId="177" fontId="3" fillId="0" borderId="0" xfId="1" applyNumberFormat="1" applyFont="1" applyBorder="1" applyAlignment="1">
      <alignment vertical="center" shrinkToFit="1"/>
    </xf>
    <xf numFmtId="0" fontId="3" fillId="0" borderId="0" xfId="1" applyFont="1" applyBorder="1" applyAlignment="1">
      <alignment vertical="center" wrapText="1"/>
    </xf>
    <xf numFmtId="0" fontId="3" fillId="0" borderId="0" xfId="1" applyFont="1" applyBorder="1" applyAlignment="1">
      <alignment horizontal="center" vertical="center"/>
    </xf>
    <xf numFmtId="0" fontId="3" fillId="0" borderId="0" xfId="1" applyFont="1" applyBorder="1" applyAlignment="1">
      <alignment horizontal="left" vertical="center"/>
    </xf>
    <xf numFmtId="0" fontId="16" fillId="2" borderId="4" xfId="0" applyFont="1" applyFill="1" applyBorder="1" applyAlignment="1">
      <alignment horizontal="center" vertical="center" shrinkToFit="1"/>
    </xf>
    <xf numFmtId="0" fontId="16" fillId="2" borderId="0" xfId="0" applyFont="1" applyFill="1" applyBorder="1" applyAlignment="1">
      <alignment horizontal="center" vertical="center" shrinkToFit="1"/>
    </xf>
    <xf numFmtId="0" fontId="16" fillId="2" borderId="0" xfId="0" applyFont="1" applyFill="1" applyBorder="1" applyAlignment="1">
      <alignment horizontal="right" vertical="center" shrinkToFit="1"/>
    </xf>
    <xf numFmtId="0" fontId="16" fillId="2" borderId="5" xfId="0" applyFont="1" applyFill="1" applyBorder="1" applyAlignment="1">
      <alignment horizontal="right" vertical="center" shrinkToFit="1"/>
    </xf>
    <xf numFmtId="49" fontId="0" fillId="0" borderId="52" xfId="0" applyNumberFormat="1" applyBorder="1" applyAlignment="1">
      <alignment vertical="center" wrapText="1"/>
    </xf>
    <xf numFmtId="49" fontId="36" fillId="0" borderId="52" xfId="0" applyNumberFormat="1" applyFont="1" applyBorder="1">
      <alignment vertical="center"/>
    </xf>
    <xf numFmtId="0" fontId="37" fillId="2" borderId="78" xfId="0" applyFont="1" applyFill="1" applyBorder="1" applyAlignment="1">
      <alignment horizontal="left" vertical="center" wrapText="1"/>
    </xf>
    <xf numFmtId="0" fontId="16" fillId="2" borderId="51" xfId="0" applyFont="1" applyFill="1" applyBorder="1" applyAlignment="1">
      <alignment horizontal="left" vertical="center" wrapText="1"/>
    </xf>
    <xf numFmtId="41" fontId="16" fillId="3" borderId="51" xfId="7" applyFont="1" applyFill="1" applyBorder="1" applyAlignment="1">
      <alignment horizontal="right" vertical="center" shrinkToFit="1"/>
    </xf>
    <xf numFmtId="0" fontId="29" fillId="3" borderId="78" xfId="5" applyFont="1" applyFill="1" applyBorder="1" applyAlignment="1">
      <alignment horizontal="left" vertical="center" wrapText="1"/>
    </xf>
    <xf numFmtId="49" fontId="16" fillId="2" borderId="51" xfId="5" applyNumberFormat="1" applyFont="1" applyFill="1" applyBorder="1" applyAlignment="1">
      <alignment horizontal="left" vertical="center" shrinkToFit="1"/>
    </xf>
    <xf numFmtId="41" fontId="5" fillId="0" borderId="53" xfId="3" applyFont="1" applyBorder="1" applyAlignment="1">
      <alignment horizontal="center" vertical="center" wrapText="1"/>
    </xf>
    <xf numFmtId="41" fontId="5" fillId="0" borderId="65" xfId="3" applyFont="1" applyBorder="1" applyAlignment="1">
      <alignment horizontal="center" vertical="center" wrapText="1"/>
    </xf>
    <xf numFmtId="0" fontId="4" fillId="0" borderId="4" xfId="1" applyFont="1" applyBorder="1" applyAlignment="1">
      <alignment horizontal="center" vertical="center"/>
    </xf>
    <xf numFmtId="0" fontId="4" fillId="0" borderId="0" xfId="1" applyFont="1" applyBorder="1" applyAlignment="1">
      <alignment horizontal="center" vertical="center"/>
    </xf>
    <xf numFmtId="0" fontId="4" fillId="0" borderId="5" xfId="1" applyFont="1" applyBorder="1" applyAlignment="1">
      <alignment horizontal="center" vertical="center"/>
    </xf>
    <xf numFmtId="0" fontId="3" fillId="0" borderId="0" xfId="1" applyFont="1" applyBorder="1" applyAlignment="1">
      <alignment horizontal="left" vertical="center" wrapText="1"/>
    </xf>
    <xf numFmtId="41" fontId="8" fillId="0" borderId="0" xfId="1" applyNumberFormat="1" applyFont="1" applyBorder="1" applyAlignment="1">
      <alignment horizontal="center" vertical="center"/>
    </xf>
    <xf numFmtId="178" fontId="3" fillId="0" borderId="0" xfId="1" applyNumberFormat="1" applyFont="1" applyBorder="1" applyAlignment="1">
      <alignment horizontal="left" vertical="center" wrapText="1"/>
    </xf>
    <xf numFmtId="41" fontId="3" fillId="0" borderId="0" xfId="1" applyNumberFormat="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left" vertical="center"/>
    </xf>
    <xf numFmtId="0" fontId="12" fillId="0" borderId="7" xfId="1" applyFont="1" applyBorder="1" applyAlignment="1">
      <alignment horizontal="left" vertical="center"/>
    </xf>
    <xf numFmtId="0" fontId="12" fillId="0" borderId="9"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1" xfId="2" applyFont="1" applyBorder="1" applyAlignment="1">
      <alignment horizontal="center" vertical="center" wrapText="1"/>
    </xf>
    <xf numFmtId="0" fontId="12" fillId="0" borderId="12" xfId="2" applyFont="1" applyBorder="1" applyAlignment="1">
      <alignment horizontal="center" vertical="center" wrapText="1"/>
    </xf>
    <xf numFmtId="0" fontId="10" fillId="2" borderId="0" xfId="1" applyFont="1" applyFill="1" applyAlignment="1">
      <alignment horizontal="center" vertical="center"/>
    </xf>
    <xf numFmtId="0" fontId="10" fillId="0" borderId="0" xfId="1" applyFont="1" applyAlignment="1">
      <alignment horizontal="center" vertical="center"/>
    </xf>
    <xf numFmtId="0" fontId="11" fillId="0" borderId="0" xfId="1" applyFont="1" applyAlignment="1">
      <alignment horizontal="left" vertical="center" wrapText="1"/>
    </xf>
    <xf numFmtId="0" fontId="12" fillId="0" borderId="0" xfId="1" applyFont="1" applyAlignment="1">
      <alignment horizontal="center" vertical="center"/>
    </xf>
    <xf numFmtId="0" fontId="12" fillId="0" borderId="0" xfId="1" applyFont="1" applyAlignment="1">
      <alignment horizontal="left" vertical="center"/>
    </xf>
    <xf numFmtId="0" fontId="38" fillId="2" borderId="0" xfId="1" applyFont="1" applyFill="1" applyAlignment="1">
      <alignment horizontal="left" vertical="center" wrapText="1"/>
    </xf>
    <xf numFmtId="0" fontId="38" fillId="2" borderId="0" xfId="1" applyFont="1" applyFill="1" applyAlignment="1">
      <alignment horizontal="left" vertical="center"/>
    </xf>
    <xf numFmtId="0" fontId="16" fillId="2" borderId="32" xfId="0" applyFont="1" applyFill="1" applyBorder="1" applyAlignment="1">
      <alignment horizontal="center" vertical="center" shrinkToFit="1"/>
    </xf>
    <xf numFmtId="0" fontId="16" fillId="2" borderId="33" xfId="0" applyFont="1" applyFill="1" applyBorder="1" applyAlignment="1">
      <alignment horizontal="center" vertical="center" shrinkToFit="1"/>
    </xf>
    <xf numFmtId="0" fontId="16" fillId="2" borderId="35" xfId="0" applyFont="1" applyFill="1" applyBorder="1" applyAlignment="1">
      <alignment horizontal="center" vertical="center" shrinkToFit="1"/>
    </xf>
    <xf numFmtId="0" fontId="23" fillId="3" borderId="41" xfId="5" applyFont="1" applyFill="1" applyBorder="1" applyAlignment="1">
      <alignment horizontal="center" vertical="center" shrinkToFit="1"/>
    </xf>
    <xf numFmtId="0" fontId="23" fillId="3" borderId="7" xfId="5" applyFont="1" applyFill="1" applyBorder="1" applyAlignment="1">
      <alignment horizontal="center" vertical="center" shrinkToFit="1"/>
    </xf>
    <xf numFmtId="0" fontId="23" fillId="3" borderId="43" xfId="5" applyFont="1" applyFill="1" applyBorder="1" applyAlignment="1">
      <alignment horizontal="center" vertical="center" shrinkToFit="1"/>
    </xf>
    <xf numFmtId="0" fontId="23" fillId="3" borderId="45" xfId="5" applyFont="1" applyFill="1" applyBorder="1" applyAlignment="1">
      <alignment horizontal="center" vertical="center" shrinkToFit="1"/>
    </xf>
    <xf numFmtId="0" fontId="23" fillId="3" borderId="42" xfId="5" applyFont="1" applyFill="1" applyBorder="1" applyAlignment="1">
      <alignment horizontal="center" vertical="center" shrinkToFit="1"/>
    </xf>
    <xf numFmtId="0" fontId="13" fillId="2" borderId="0" xfId="0" applyFont="1" applyFill="1" applyAlignment="1">
      <alignment horizontal="center" vertical="center" shrinkToFit="1"/>
    </xf>
    <xf numFmtId="0" fontId="15" fillId="2" borderId="0" xfId="0" applyFont="1" applyFill="1" applyAlignment="1">
      <alignment horizontal="right" vertical="center" shrinkToFit="1"/>
    </xf>
    <xf numFmtId="0" fontId="16" fillId="2" borderId="25" xfId="0" applyFont="1" applyFill="1" applyBorder="1" applyAlignment="1">
      <alignment horizontal="center" vertical="center" shrinkToFit="1"/>
    </xf>
    <xf numFmtId="0" fontId="16" fillId="2" borderId="30" xfId="0" applyFont="1" applyFill="1" applyBorder="1" applyAlignment="1">
      <alignment horizontal="center" vertical="center" shrinkToFit="1"/>
    </xf>
    <xf numFmtId="0" fontId="16" fillId="2" borderId="36" xfId="0" applyFont="1" applyFill="1" applyBorder="1" applyAlignment="1">
      <alignment horizontal="center" vertical="center" shrinkToFit="1"/>
    </xf>
    <xf numFmtId="0" fontId="16" fillId="2" borderId="26" xfId="0" applyFont="1" applyFill="1" applyBorder="1" applyAlignment="1">
      <alignment horizontal="center" vertical="center" shrinkToFit="1"/>
    </xf>
    <xf numFmtId="0" fontId="16" fillId="2" borderId="27" xfId="0" applyFont="1" applyFill="1" applyBorder="1" applyAlignment="1">
      <alignment horizontal="center" vertical="center" shrinkToFit="1"/>
    </xf>
    <xf numFmtId="0" fontId="16" fillId="2" borderId="28" xfId="0" applyFont="1" applyFill="1" applyBorder="1" applyAlignment="1">
      <alignment horizontal="center" vertical="center" shrinkToFit="1"/>
    </xf>
    <xf numFmtId="0" fontId="16" fillId="2" borderId="29" xfId="0" applyFont="1" applyFill="1" applyBorder="1" applyAlignment="1">
      <alignment horizontal="center" vertical="center" shrinkToFit="1"/>
    </xf>
    <xf numFmtId="0" fontId="16" fillId="2" borderId="31" xfId="0" applyFont="1" applyFill="1" applyBorder="1" applyAlignment="1">
      <alignment horizontal="center" vertical="center" shrinkToFit="1"/>
    </xf>
    <xf numFmtId="0" fontId="16" fillId="2" borderId="79" xfId="0" applyFont="1" applyFill="1" applyBorder="1" applyAlignment="1">
      <alignment horizontal="center" vertical="center" shrinkToFit="1"/>
    </xf>
    <xf numFmtId="0" fontId="16" fillId="2" borderId="37" xfId="0" applyFont="1" applyFill="1" applyBorder="1" applyAlignment="1">
      <alignment horizontal="center" vertical="center" shrinkToFit="1"/>
    </xf>
    <xf numFmtId="0" fontId="16" fillId="2" borderId="34" xfId="0" applyFont="1" applyFill="1" applyBorder="1" applyAlignment="1">
      <alignment horizontal="center" vertical="center" shrinkToFit="1"/>
    </xf>
    <xf numFmtId="0" fontId="18" fillId="3" borderId="71" xfId="5" applyFont="1" applyFill="1" applyBorder="1" applyAlignment="1">
      <alignment horizontal="center" vertical="center" shrinkToFit="1"/>
    </xf>
    <xf numFmtId="0" fontId="18" fillId="3" borderId="60" xfId="5" applyFont="1" applyFill="1" applyBorder="1" applyAlignment="1">
      <alignment horizontal="center" vertical="center" shrinkToFit="1"/>
    </xf>
    <xf numFmtId="0" fontId="27" fillId="3" borderId="64" xfId="5" applyFont="1" applyFill="1" applyBorder="1" applyAlignment="1">
      <alignment horizontal="center" vertical="center" wrapText="1"/>
    </xf>
    <xf numFmtId="0" fontId="13" fillId="2" borderId="1" xfId="0" applyFont="1" applyFill="1" applyBorder="1" applyAlignment="1">
      <alignment horizontal="center" vertical="center" wrapText="1" shrinkToFit="1"/>
    </xf>
    <xf numFmtId="0" fontId="13" fillId="2" borderId="2" xfId="0" applyFont="1" applyFill="1" applyBorder="1" applyAlignment="1">
      <alignment horizontal="center" vertical="center" shrinkToFit="1"/>
    </xf>
    <xf numFmtId="0" fontId="13" fillId="2" borderId="3" xfId="0" applyFont="1" applyFill="1" applyBorder="1" applyAlignment="1">
      <alignment horizontal="center" vertical="center" shrinkToFit="1"/>
    </xf>
    <xf numFmtId="0" fontId="16" fillId="2" borderId="47" xfId="0" applyFont="1" applyFill="1" applyBorder="1" applyAlignment="1">
      <alignment horizontal="center" vertical="center" shrinkToFit="1"/>
    </xf>
    <xf numFmtId="0" fontId="16" fillId="2" borderId="56" xfId="0" applyFont="1" applyFill="1" applyBorder="1" applyAlignment="1">
      <alignment horizontal="center" vertical="center" shrinkToFit="1"/>
    </xf>
    <xf numFmtId="0" fontId="16" fillId="2" borderId="48" xfId="0" applyFont="1" applyFill="1" applyBorder="1" applyAlignment="1">
      <alignment horizontal="center" vertical="center" shrinkToFit="1"/>
    </xf>
    <xf numFmtId="0" fontId="16" fillId="2" borderId="57" xfId="0" applyFont="1" applyFill="1" applyBorder="1" applyAlignment="1">
      <alignment horizontal="center" vertical="center" shrinkToFit="1"/>
    </xf>
    <xf numFmtId="0" fontId="16" fillId="2" borderId="49"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23" fillId="3" borderId="74" xfId="5" applyFont="1" applyFill="1" applyBorder="1" applyAlignment="1">
      <alignment horizontal="center" vertical="center" shrinkToFit="1"/>
    </xf>
    <xf numFmtId="0" fontId="23" fillId="3" borderId="75" xfId="5" applyFont="1" applyFill="1" applyBorder="1" applyAlignment="1">
      <alignment horizontal="center" vertical="center" shrinkToFit="1"/>
    </xf>
    <xf numFmtId="0" fontId="23" fillId="3" borderId="76" xfId="5" applyFont="1" applyFill="1" applyBorder="1" applyAlignment="1">
      <alignment horizontal="center" vertical="center" shrinkToFit="1"/>
    </xf>
    <xf numFmtId="0" fontId="13" fillId="2" borderId="0" xfId="0" applyFont="1" applyFill="1" applyAlignment="1">
      <alignment horizontal="center" vertical="center" wrapText="1" shrinkToFit="1"/>
    </xf>
    <xf numFmtId="41" fontId="19" fillId="0" borderId="0" xfId="3" applyFont="1" applyAlignment="1">
      <alignment horizontal="center" vertical="center"/>
    </xf>
    <xf numFmtId="41" fontId="5" fillId="0" borderId="47" xfId="3" applyFont="1" applyBorder="1" applyAlignment="1">
      <alignment horizontal="center" vertical="center" wrapText="1"/>
    </xf>
    <xf numFmtId="41" fontId="5" fillId="0" borderId="56" xfId="3" applyFont="1" applyBorder="1" applyAlignment="1">
      <alignment horizontal="center" vertical="center" wrapText="1"/>
    </xf>
    <xf numFmtId="41" fontId="5" fillId="0" borderId="48" xfId="3" applyFont="1" applyBorder="1" applyAlignment="1">
      <alignment horizontal="center" vertical="center" wrapText="1"/>
    </xf>
    <xf numFmtId="41" fontId="5" fillId="0" borderId="57" xfId="3" applyFont="1" applyBorder="1" applyAlignment="1">
      <alignment horizontal="center" vertical="center" wrapText="1"/>
    </xf>
    <xf numFmtId="41" fontId="5" fillId="0" borderId="54" xfId="3" applyFont="1" applyBorder="1" applyAlignment="1">
      <alignment horizontal="center" vertical="center" wrapText="1"/>
    </xf>
    <xf numFmtId="41" fontId="5" fillId="0" borderId="55" xfId="3" applyFont="1" applyBorder="1" applyAlignment="1">
      <alignment horizontal="center" vertical="center" wrapText="1"/>
    </xf>
    <xf numFmtId="41" fontId="5" fillId="0" borderId="49" xfId="3" applyFont="1" applyBorder="1" applyAlignment="1">
      <alignment horizontal="center" vertical="center" wrapText="1"/>
    </xf>
    <xf numFmtId="41" fontId="5" fillId="0" borderId="58" xfId="3" applyFont="1" applyBorder="1" applyAlignment="1">
      <alignment horizontal="center" vertical="center" wrapText="1"/>
    </xf>
  </cellXfs>
  <cellStyles count="10">
    <cellStyle name="쉼표 [0]" xfId="4" builtinId="6"/>
    <cellStyle name="쉼표 [0] 2" xfId="3" xr:uid="{00000000-0005-0000-0000-000000000000}"/>
    <cellStyle name="쉼표 [0] 5" xfId="7" xr:uid="{4AA1D55D-2733-462C-9AD9-A314F4BD4EA1}"/>
    <cellStyle name="표준" xfId="0" builtinId="0"/>
    <cellStyle name="표준 11" xfId="2" xr:uid="{00000000-0005-0000-0000-000002000000}"/>
    <cellStyle name="표준 2" xfId="1" xr:uid="{00000000-0005-0000-0000-000003000000}"/>
    <cellStyle name="표준 3" xfId="9" xr:uid="{60EAF96A-DA17-459E-A2F3-7059130C7859}"/>
    <cellStyle name="표준 4" xfId="8" xr:uid="{0EF96B39-838C-4961-95B3-5750B847AC73}"/>
    <cellStyle name="표준 5" xfId="5" xr:uid="{F1E812B2-5850-4758-A096-B68CF784C1AB}"/>
    <cellStyle name="표준 6" xfId="6" xr:uid="{E87C870B-EBAE-409D-80A9-341C88764A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sv\&#52509;&#47924;&#54924;&#44228;-1\2011%20&#54924;&#44228;\&#50696;.&#44208;&#49328;&#49436;\2011&#45380;%20&#50696;&#49328;&#49436;\2011&#45380;&#46020;%20&#48373;&#51648;&#44288;%20&#50696;&#49328;&#4943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4\&#52509;&#47924;&#54924;&#44228;-1\2010%20&#54924;&#44228;\&#54924;&#44228;\&#50696;.&#44208;&#49328;&#49436;\2010&#45380;%20&#50696;.&#44208;&#49328;&#49436;\&#50696;&#49328;&#49436;\2010&#45380;%20&#44208;&#49328;%20&#52628;&#44221;\2010&#45380;&#46020;%20&#48373;&#51648;&#44288;%20&#44208;&#49328;&#52628;&#44221;%20&#50696;&#49328;&#4943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총칙"/>
      <sheetName val="총괄표"/>
      <sheetName val="세입1"/>
      <sheetName val="세입2"/>
      <sheetName val="세출1"/>
      <sheetName val="세출2"/>
      <sheetName val="세출3"/>
      <sheetName val="세출4"/>
      <sheetName val="Sheet1"/>
      <sheetName val="Sheet2"/>
      <sheetName val="Sheet4"/>
    </sheetNames>
    <sheetDataSet>
      <sheetData sheetId="0" refreshError="1"/>
      <sheetData sheetId="1" refreshError="1">
        <row r="6">
          <cell r="G6" t="str">
            <v>사무비</v>
          </cell>
        </row>
        <row r="27">
          <cell r="G27" t="str">
            <v>재산조성비</v>
          </cell>
        </row>
        <row r="31">
          <cell r="G31" t="str">
            <v>사업비</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총칙"/>
      <sheetName val="예산사유서"/>
      <sheetName val="총괄표"/>
      <sheetName val="세입1"/>
      <sheetName val="세입2"/>
      <sheetName val="세출1"/>
      <sheetName val="세출2"/>
      <sheetName val="세출3"/>
      <sheetName val="세출4"/>
      <sheetName val="Sheet1"/>
      <sheetName val="Sheet2"/>
      <sheetName val="Sheet4"/>
    </sheetNames>
    <sheetDataSet>
      <sheetData sheetId="0" refreshError="1"/>
      <sheetData sheetId="1" refreshError="1"/>
      <sheetData sheetId="2" refreshError="1">
        <row r="6">
          <cell r="A6" t="str">
            <v>사업수입</v>
          </cell>
        </row>
        <row r="32">
          <cell r="A32" t="str">
            <v>이월금</v>
          </cell>
        </row>
        <row r="35">
          <cell r="A35" t="str">
            <v>잡수입</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
  <sheetViews>
    <sheetView view="pageBreakPreview" zoomScale="70" zoomScaleNormal="70" zoomScaleSheetLayoutView="70" workbookViewId="0">
      <selection activeCell="A3" sqref="A3:G3"/>
    </sheetView>
  </sheetViews>
  <sheetFormatPr defaultRowHeight="22.5" x14ac:dyDescent="0.25"/>
  <cols>
    <col min="1" max="1" width="5.375" style="12" customWidth="1"/>
    <col min="2" max="4" width="25.625" style="12" customWidth="1"/>
    <col min="5" max="5" width="30.25" style="12" customWidth="1"/>
    <col min="6" max="6" width="25.625" style="12" customWidth="1"/>
    <col min="7" max="7" width="5.375" style="12" customWidth="1"/>
    <col min="8" max="16384" width="9" style="1"/>
  </cols>
  <sheetData>
    <row r="1" spans="1:7" x14ac:dyDescent="0.15">
      <c r="A1" s="2"/>
      <c r="B1" s="3"/>
      <c r="C1" s="3"/>
      <c r="D1" s="3"/>
      <c r="E1" s="3"/>
      <c r="F1" s="3"/>
      <c r="G1" s="4"/>
    </row>
    <row r="2" spans="1:7" ht="16.5" customHeight="1" x14ac:dyDescent="0.15">
      <c r="A2" s="5"/>
      <c r="B2" s="148"/>
      <c r="C2" s="148"/>
      <c r="D2" s="148"/>
      <c r="E2" s="148"/>
      <c r="F2" s="148"/>
      <c r="G2" s="6"/>
    </row>
    <row r="3" spans="1:7" ht="46.5" x14ac:dyDescent="0.15">
      <c r="A3" s="167" t="s">
        <v>0</v>
      </c>
      <c r="B3" s="168"/>
      <c r="C3" s="168"/>
      <c r="D3" s="168"/>
      <c r="E3" s="168"/>
      <c r="F3" s="168"/>
      <c r="G3" s="169"/>
    </row>
    <row r="4" spans="1:7" ht="24.95" customHeight="1" x14ac:dyDescent="0.15">
      <c r="A4" s="5"/>
      <c r="B4" s="148"/>
      <c r="C4" s="148"/>
      <c r="D4" s="149"/>
      <c r="E4" s="149"/>
      <c r="F4" s="149"/>
      <c r="G4" s="6"/>
    </row>
    <row r="5" spans="1:7" ht="27" customHeight="1" x14ac:dyDescent="0.25">
      <c r="A5" s="7"/>
      <c r="B5" s="170" t="s">
        <v>236</v>
      </c>
      <c r="C5" s="170"/>
      <c r="D5" s="170"/>
      <c r="E5" s="170"/>
      <c r="F5" s="170"/>
      <c r="G5" s="8"/>
    </row>
    <row r="6" spans="1:7" ht="27" customHeight="1" x14ac:dyDescent="0.25">
      <c r="A6" s="7"/>
      <c r="B6" s="150">
        <f>D17</f>
        <v>13429672104</v>
      </c>
      <c r="C6" s="172">
        <f>D17</f>
        <v>13429672104</v>
      </c>
      <c r="D6" s="172"/>
      <c r="E6" s="172"/>
      <c r="F6" s="151"/>
      <c r="G6" s="8"/>
    </row>
    <row r="7" spans="1:7" ht="23.25" customHeight="1" x14ac:dyDescent="0.15">
      <c r="A7" s="5"/>
      <c r="B7" s="148"/>
      <c r="C7" s="148"/>
      <c r="D7" s="148"/>
      <c r="E7" s="148"/>
      <c r="F7" s="148"/>
      <c r="G7" s="6"/>
    </row>
    <row r="8" spans="1:7" ht="27" customHeight="1" x14ac:dyDescent="0.15">
      <c r="A8" s="5"/>
      <c r="B8" s="170" t="s">
        <v>1</v>
      </c>
      <c r="C8" s="170"/>
      <c r="D8" s="170"/>
      <c r="E8" s="170"/>
      <c r="F8" s="170"/>
      <c r="G8" s="6"/>
    </row>
    <row r="9" spans="1:7" ht="27" customHeight="1" x14ac:dyDescent="0.15">
      <c r="A9" s="5"/>
      <c r="B9" s="170" t="s">
        <v>2</v>
      </c>
      <c r="C9" s="170"/>
      <c r="D9" s="170"/>
      <c r="E9" s="170"/>
      <c r="F9" s="170"/>
      <c r="G9" s="6"/>
    </row>
    <row r="10" spans="1:7" ht="14.25" customHeight="1" x14ac:dyDescent="0.15">
      <c r="A10" s="5"/>
      <c r="B10" s="148"/>
      <c r="C10" s="148"/>
      <c r="D10" s="148"/>
      <c r="E10" s="148"/>
      <c r="F10" s="148"/>
      <c r="G10" s="6"/>
    </row>
    <row r="11" spans="1:7" ht="27" customHeight="1" x14ac:dyDescent="0.15">
      <c r="A11" s="5"/>
      <c r="B11" s="148"/>
      <c r="C11" s="152" t="s">
        <v>3</v>
      </c>
      <c r="D11" s="171">
        <f>SUM(총괄표!F7:F8)</f>
        <v>1591186900</v>
      </c>
      <c r="E11" s="171"/>
      <c r="F11" s="148"/>
      <c r="G11" s="6"/>
    </row>
    <row r="12" spans="1:7" ht="27" customHeight="1" x14ac:dyDescent="0.15">
      <c r="A12" s="5"/>
      <c r="B12" s="148"/>
      <c r="C12" s="152" t="s">
        <v>4</v>
      </c>
      <c r="D12" s="173">
        <f>SUM(총괄표!F9:F11)</f>
        <v>11486625220</v>
      </c>
      <c r="E12" s="173"/>
      <c r="F12" s="148"/>
      <c r="G12" s="6"/>
    </row>
    <row r="13" spans="1:7" ht="27" customHeight="1" x14ac:dyDescent="0.15">
      <c r="A13" s="5"/>
      <c r="B13" s="148"/>
      <c r="C13" s="152" t="s">
        <v>5</v>
      </c>
      <c r="D13" s="173">
        <f>SUM(총괄표!F12:F13)</f>
        <v>6000000</v>
      </c>
      <c r="E13" s="173"/>
      <c r="F13" s="148"/>
      <c r="G13" s="6"/>
    </row>
    <row r="14" spans="1:7" ht="27" customHeight="1" x14ac:dyDescent="0.15">
      <c r="A14" s="5"/>
      <c r="B14" s="148"/>
      <c r="C14" s="152" t="s">
        <v>134</v>
      </c>
      <c r="D14" s="173">
        <f>SUM(총괄표!F14:F15)</f>
        <v>4000000</v>
      </c>
      <c r="E14" s="173"/>
      <c r="F14" s="148"/>
      <c r="G14" s="6"/>
    </row>
    <row r="15" spans="1:7" ht="27" customHeight="1" x14ac:dyDescent="0.15">
      <c r="A15" s="5"/>
      <c r="B15" s="148"/>
      <c r="C15" s="152" t="s">
        <v>6</v>
      </c>
      <c r="D15" s="173">
        <f>SUM(총괄표!F16:F17)</f>
        <v>321593071</v>
      </c>
      <c r="E15" s="173"/>
      <c r="F15" s="148"/>
      <c r="G15" s="6"/>
    </row>
    <row r="16" spans="1:7" ht="27" customHeight="1" x14ac:dyDescent="0.15">
      <c r="A16" s="5"/>
      <c r="B16" s="148"/>
      <c r="C16" s="152" t="s">
        <v>7</v>
      </c>
      <c r="D16" s="173">
        <f>SUM(총괄표!F18:F20)</f>
        <v>20266913</v>
      </c>
      <c r="E16" s="173"/>
      <c r="F16" s="148"/>
      <c r="G16" s="6"/>
    </row>
    <row r="17" spans="1:7" ht="27" customHeight="1" x14ac:dyDescent="0.15">
      <c r="A17" s="5"/>
      <c r="B17" s="148"/>
      <c r="C17" s="152" t="s">
        <v>8</v>
      </c>
      <c r="D17" s="173">
        <f>SUM(D11:E16)</f>
        <v>13429672104</v>
      </c>
      <c r="E17" s="174"/>
      <c r="F17" s="148"/>
      <c r="G17" s="6"/>
    </row>
    <row r="18" spans="1:7" ht="24.95" customHeight="1" x14ac:dyDescent="0.15">
      <c r="A18" s="5"/>
      <c r="B18" s="148"/>
      <c r="C18" s="152"/>
      <c r="D18" s="173"/>
      <c r="E18" s="173"/>
      <c r="F18" s="148"/>
      <c r="G18" s="6"/>
    </row>
    <row r="19" spans="1:7" ht="27" customHeight="1" x14ac:dyDescent="0.15">
      <c r="A19" s="5"/>
      <c r="B19" s="175" t="s">
        <v>9</v>
      </c>
      <c r="C19" s="175"/>
      <c r="D19" s="175"/>
      <c r="E19" s="175"/>
      <c r="F19" s="175"/>
      <c r="G19" s="6"/>
    </row>
    <row r="20" spans="1:7" ht="14.25" customHeight="1" x14ac:dyDescent="0.15">
      <c r="A20" s="5"/>
      <c r="B20" s="153"/>
      <c r="C20" s="152"/>
      <c r="D20" s="153"/>
      <c r="E20" s="153"/>
      <c r="F20" s="153"/>
      <c r="G20" s="6"/>
    </row>
    <row r="21" spans="1:7" ht="27" customHeight="1" x14ac:dyDescent="0.15">
      <c r="A21" s="5"/>
      <c r="B21" s="148"/>
      <c r="C21" s="152" t="str">
        <f>[1]총괄표!G6</f>
        <v>사무비</v>
      </c>
      <c r="D21" s="173">
        <f>SUM(총괄표!L7:L20)</f>
        <v>450493056</v>
      </c>
      <c r="E21" s="173"/>
      <c r="F21" s="148"/>
      <c r="G21" s="6"/>
    </row>
    <row r="22" spans="1:7" ht="27" customHeight="1" x14ac:dyDescent="0.15">
      <c r="A22" s="5"/>
      <c r="B22" s="148"/>
      <c r="C22" s="152" t="str">
        <f>[1]총괄표!G27</f>
        <v>재산조성비</v>
      </c>
      <c r="D22" s="173">
        <f>SUM(총괄표!L20)</f>
        <v>0</v>
      </c>
      <c r="E22" s="173"/>
      <c r="F22" s="148"/>
      <c r="G22" s="6"/>
    </row>
    <row r="23" spans="1:7" ht="27" customHeight="1" x14ac:dyDescent="0.15">
      <c r="A23" s="5"/>
      <c r="B23" s="148"/>
      <c r="C23" s="152" t="str">
        <f>[1]총괄표!G31</f>
        <v>사업비</v>
      </c>
      <c r="D23" s="173">
        <f>SUM(총괄표!L21:L58)</f>
        <v>12754955028</v>
      </c>
      <c r="E23" s="173"/>
      <c r="F23" s="148"/>
      <c r="G23" s="6"/>
    </row>
    <row r="24" spans="1:7" ht="27" customHeight="1" x14ac:dyDescent="0.15">
      <c r="A24" s="5"/>
      <c r="B24" s="148"/>
      <c r="C24" s="152" t="s">
        <v>10</v>
      </c>
      <c r="D24" s="173">
        <v>0</v>
      </c>
      <c r="E24" s="173"/>
      <c r="F24" s="148"/>
      <c r="G24" s="6"/>
    </row>
    <row r="25" spans="1:7" ht="27" customHeight="1" x14ac:dyDescent="0.15">
      <c r="A25" s="5"/>
      <c r="B25" s="148"/>
      <c r="C25" s="152" t="s">
        <v>11</v>
      </c>
      <c r="D25" s="173">
        <f>SUM(총괄표!L59:L60)</f>
        <v>224224020</v>
      </c>
      <c r="E25" s="173"/>
      <c r="F25" s="148"/>
      <c r="G25" s="6"/>
    </row>
    <row r="26" spans="1:7" ht="27" customHeight="1" x14ac:dyDescent="0.15">
      <c r="A26" s="5"/>
      <c r="B26" s="148"/>
      <c r="C26" s="152" t="s">
        <v>8</v>
      </c>
      <c r="D26" s="171">
        <f>SUM(D21:E25)</f>
        <v>13429672104</v>
      </c>
      <c r="E26" s="171"/>
      <c r="F26" s="148"/>
      <c r="G26" s="6"/>
    </row>
    <row r="27" spans="1:7" ht="18.75" customHeight="1" x14ac:dyDescent="0.15">
      <c r="A27" s="5"/>
      <c r="B27" s="148"/>
      <c r="C27" s="152"/>
      <c r="D27" s="173"/>
      <c r="E27" s="174"/>
      <c r="F27" s="148"/>
      <c r="G27" s="6"/>
    </row>
    <row r="28" spans="1:7" ht="27" customHeight="1" x14ac:dyDescent="0.15">
      <c r="A28" s="5"/>
      <c r="B28" s="175" t="s">
        <v>12</v>
      </c>
      <c r="C28" s="175"/>
      <c r="D28" s="175"/>
      <c r="E28" s="175"/>
      <c r="F28" s="175"/>
      <c r="G28" s="6"/>
    </row>
    <row r="29" spans="1:7" ht="27" customHeight="1" x14ac:dyDescent="0.15">
      <c r="A29" s="5"/>
      <c r="B29" s="175" t="s">
        <v>167</v>
      </c>
      <c r="C29" s="175"/>
      <c r="D29" s="175"/>
      <c r="E29" s="175"/>
      <c r="F29" s="175"/>
      <c r="G29" s="6"/>
    </row>
    <row r="30" spans="1:7" ht="12.75" customHeight="1" thickBot="1" x14ac:dyDescent="0.2">
      <c r="A30" s="9"/>
      <c r="B30" s="10"/>
      <c r="C30" s="10"/>
      <c r="D30" s="10"/>
      <c r="E30" s="10"/>
      <c r="F30" s="10"/>
      <c r="G30" s="11"/>
    </row>
  </sheetData>
  <mergeCells count="23">
    <mergeCell ref="D25:E25"/>
    <mergeCell ref="D26:E26"/>
    <mergeCell ref="D27:E27"/>
    <mergeCell ref="B28:F28"/>
    <mergeCell ref="B29:F29"/>
    <mergeCell ref="D23:E23"/>
    <mergeCell ref="D24:E24"/>
    <mergeCell ref="D12:E12"/>
    <mergeCell ref="D13:E13"/>
    <mergeCell ref="D14:E14"/>
    <mergeCell ref="D15:E15"/>
    <mergeCell ref="D16:E16"/>
    <mergeCell ref="D17:E17"/>
    <mergeCell ref="D18:E18"/>
    <mergeCell ref="B19:F19"/>
    <mergeCell ref="D21:E21"/>
    <mergeCell ref="D22:E22"/>
    <mergeCell ref="A3:G3"/>
    <mergeCell ref="B5:F5"/>
    <mergeCell ref="B8:F8"/>
    <mergeCell ref="B9:F9"/>
    <mergeCell ref="D11:E11"/>
    <mergeCell ref="C6:E6"/>
  </mergeCells>
  <phoneticPr fontId="1" type="noConversion"/>
  <printOptions horizontalCentered="1"/>
  <pageMargins left="0.23622047244094491" right="0.23622047244094491" top="0.74803149606299213" bottom="0.74803149606299213" header="0.31496062992125984" footer="0.31496062992125984"/>
  <pageSetup paperSize="9" scale="64"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view="pageBreakPreview" topLeftCell="C7" zoomScale="55" zoomScaleNormal="55" zoomScaleSheetLayoutView="55" workbookViewId="0">
      <selection activeCell="D36" sqref="D36"/>
    </sheetView>
  </sheetViews>
  <sheetFormatPr defaultRowHeight="25.5" x14ac:dyDescent="0.3"/>
  <cols>
    <col min="1" max="1" width="27.375" style="15" bestFit="1" customWidth="1"/>
    <col min="2" max="2" width="120.625" style="15" customWidth="1"/>
    <col min="3" max="3" width="32.5" style="15" customWidth="1"/>
    <col min="4" max="4" width="125.625" style="15" customWidth="1"/>
    <col min="5" max="16384" width="9" style="1"/>
  </cols>
  <sheetData>
    <row r="1" spans="1:4" ht="5.25" customHeight="1" x14ac:dyDescent="0.15">
      <c r="A1" s="13"/>
      <c r="B1" s="13"/>
      <c r="C1" s="13"/>
      <c r="D1" s="13"/>
    </row>
    <row r="2" spans="1:4" ht="36.950000000000003" customHeight="1" x14ac:dyDescent="0.15">
      <c r="A2" s="181" t="s">
        <v>13</v>
      </c>
      <c r="B2" s="181"/>
      <c r="C2" s="181"/>
      <c r="D2" s="181"/>
    </row>
    <row r="3" spans="1:4" ht="36.950000000000003" customHeight="1" x14ac:dyDescent="0.15">
      <c r="A3" s="182" t="s">
        <v>235</v>
      </c>
      <c r="B3" s="182"/>
      <c r="C3" s="182"/>
      <c r="D3" s="182"/>
    </row>
    <row r="4" spans="1:4" ht="9" customHeight="1" x14ac:dyDescent="0.3">
      <c r="A4" s="14"/>
    </row>
    <row r="5" spans="1:4" ht="99" customHeight="1" x14ac:dyDescent="0.15">
      <c r="A5" s="183" t="s">
        <v>258</v>
      </c>
      <c r="B5" s="183"/>
      <c r="C5" s="183"/>
      <c r="D5" s="183"/>
    </row>
    <row r="6" spans="1:4" ht="19.5" customHeight="1" x14ac:dyDescent="0.15">
      <c r="A6" s="184" t="s">
        <v>14</v>
      </c>
      <c r="B6" s="184"/>
      <c r="C6" s="184"/>
      <c r="D6" s="184"/>
    </row>
    <row r="7" spans="1:4" ht="37.5" customHeight="1" x14ac:dyDescent="0.15">
      <c r="A7" s="185" t="s">
        <v>15</v>
      </c>
      <c r="B7" s="185"/>
      <c r="C7" s="185"/>
      <c r="D7" s="185"/>
    </row>
    <row r="8" spans="1:4" ht="109.5" customHeight="1" x14ac:dyDescent="0.15">
      <c r="A8" s="186" t="s">
        <v>257</v>
      </c>
      <c r="B8" s="187"/>
      <c r="C8" s="187"/>
      <c r="D8" s="187"/>
    </row>
    <row r="9" spans="1:4" ht="24" customHeight="1" thickBot="1" x14ac:dyDescent="0.2">
      <c r="A9" s="176" t="s">
        <v>16</v>
      </c>
      <c r="B9" s="176"/>
      <c r="C9" s="176"/>
      <c r="D9" s="176"/>
    </row>
    <row r="10" spans="1:4" ht="37.5" customHeight="1" thickBot="1" x14ac:dyDescent="0.2">
      <c r="A10" s="177" t="s">
        <v>17</v>
      </c>
      <c r="B10" s="178"/>
      <c r="C10" s="179" t="s">
        <v>18</v>
      </c>
      <c r="D10" s="180"/>
    </row>
    <row r="11" spans="1:4" ht="37.5" customHeight="1" thickTop="1" x14ac:dyDescent="0.15">
      <c r="A11" s="16" t="s">
        <v>19</v>
      </c>
      <c r="B11" s="17" t="s">
        <v>20</v>
      </c>
      <c r="C11" s="18" t="s">
        <v>19</v>
      </c>
      <c r="D11" s="19" t="s">
        <v>20</v>
      </c>
    </row>
    <row r="12" spans="1:4" ht="215.25" customHeight="1" x14ac:dyDescent="0.15">
      <c r="A12" s="20" t="s">
        <v>21</v>
      </c>
      <c r="B12" s="132" t="s">
        <v>250</v>
      </c>
      <c r="C12" s="22" t="s">
        <v>22</v>
      </c>
      <c r="D12" s="23" t="s">
        <v>251</v>
      </c>
    </row>
    <row r="13" spans="1:4" ht="147" customHeight="1" x14ac:dyDescent="0.15">
      <c r="A13" s="20" t="s">
        <v>4</v>
      </c>
      <c r="B13" s="21" t="s">
        <v>252</v>
      </c>
      <c r="C13" s="22" t="s">
        <v>23</v>
      </c>
      <c r="D13" s="23" t="s">
        <v>237</v>
      </c>
    </row>
    <row r="14" spans="1:4" ht="172.5" customHeight="1" x14ac:dyDescent="0.15">
      <c r="A14" s="20" t="s">
        <v>24</v>
      </c>
      <c r="B14" s="21" t="s">
        <v>164</v>
      </c>
      <c r="C14" s="22" t="s">
        <v>25</v>
      </c>
      <c r="D14" s="23" t="s">
        <v>256</v>
      </c>
    </row>
    <row r="15" spans="1:4" ht="81.75" customHeight="1" x14ac:dyDescent="0.15">
      <c r="A15" s="20" t="s">
        <v>26</v>
      </c>
      <c r="B15" s="21" t="s">
        <v>165</v>
      </c>
      <c r="C15" s="22" t="s">
        <v>27</v>
      </c>
      <c r="D15" s="24" t="s">
        <v>28</v>
      </c>
    </row>
    <row r="16" spans="1:4" ht="104.25" customHeight="1" x14ac:dyDescent="0.15">
      <c r="A16" s="20" t="str">
        <f>[2]총괄표!A32</f>
        <v>이월금</v>
      </c>
      <c r="B16" s="147" t="s">
        <v>254</v>
      </c>
      <c r="C16" s="22" t="s">
        <v>29</v>
      </c>
      <c r="D16" s="23" t="s">
        <v>255</v>
      </c>
    </row>
    <row r="17" spans="1:4" ht="177.75" customHeight="1" thickBot="1" x14ac:dyDescent="0.2">
      <c r="A17" s="25" t="str">
        <f>[2]총괄표!A35</f>
        <v>잡수입</v>
      </c>
      <c r="B17" s="26" t="s">
        <v>253</v>
      </c>
      <c r="C17" s="27"/>
      <c r="D17" s="28"/>
    </row>
  </sheetData>
  <mergeCells count="9">
    <mergeCell ref="A9:D9"/>
    <mergeCell ref="A10:B10"/>
    <mergeCell ref="C10:D10"/>
    <mergeCell ref="A2:D2"/>
    <mergeCell ref="A3:D3"/>
    <mergeCell ref="A5:D5"/>
    <mergeCell ref="A6:D6"/>
    <mergeCell ref="A7:D7"/>
    <mergeCell ref="A8:D8"/>
  </mergeCells>
  <phoneticPr fontId="1" type="noConversion"/>
  <printOptions horizontalCentered="1"/>
  <pageMargins left="0.23622047244094491" right="0.23622047244094491" top="0.74803149606299213" bottom="0.74803149606299213" header="0.31496062992125984" footer="0.31496062992125984"/>
  <pageSetup paperSize="9" scale="36"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4"/>
  <sheetViews>
    <sheetView tabSelected="1" view="pageBreakPreview" topLeftCell="H37" zoomScale="60" zoomScaleNormal="55" workbookViewId="0">
      <selection activeCell="G7" sqref="G7:G8"/>
    </sheetView>
  </sheetViews>
  <sheetFormatPr defaultRowHeight="13.5" x14ac:dyDescent="0.3"/>
  <cols>
    <col min="1" max="1" width="4.125" style="29" customWidth="1"/>
    <col min="2" max="3" width="17.5" style="36" bestFit="1" customWidth="1"/>
    <col min="4" max="4" width="34.125" style="36" bestFit="1" customWidth="1"/>
    <col min="5" max="6" width="24.5" style="29" bestFit="1" customWidth="1"/>
    <col min="7" max="7" width="25.875" style="29" customWidth="1"/>
    <col min="8" max="8" width="25" style="36" customWidth="1"/>
    <col min="9" max="9" width="22.5" style="36" customWidth="1"/>
    <col min="10" max="10" width="58.75" style="36" customWidth="1"/>
    <col min="11" max="12" width="24.625" style="29" bestFit="1" customWidth="1"/>
    <col min="13" max="13" width="26" style="29" bestFit="1" customWidth="1"/>
    <col min="14" max="16384" width="9" style="29"/>
  </cols>
  <sheetData>
    <row r="1" spans="1:13" ht="32.25" x14ac:dyDescent="0.3">
      <c r="A1" s="196" t="s">
        <v>170</v>
      </c>
      <c r="B1" s="196"/>
      <c r="C1" s="196"/>
      <c r="D1" s="196"/>
      <c r="E1" s="196"/>
      <c r="F1" s="196"/>
      <c r="G1" s="196"/>
      <c r="H1" s="196"/>
      <c r="I1" s="196"/>
      <c r="J1" s="196"/>
      <c r="K1" s="196"/>
      <c r="L1" s="196"/>
      <c r="M1" s="196"/>
    </row>
    <row r="2" spans="1:13" s="31" customFormat="1" ht="22.5" x14ac:dyDescent="0.3">
      <c r="A2" s="30"/>
      <c r="B2" s="30"/>
      <c r="C2" s="30"/>
      <c r="D2" s="30"/>
      <c r="E2" s="30"/>
      <c r="F2" s="30"/>
      <c r="G2" s="30"/>
      <c r="H2" s="30"/>
      <c r="I2" s="30"/>
      <c r="J2" s="30"/>
      <c r="K2" s="30"/>
      <c r="L2" s="197" t="s">
        <v>30</v>
      </c>
      <c r="M2" s="197"/>
    </row>
    <row r="3" spans="1:13" s="31" customFormat="1" ht="7.5" customHeight="1" thickBot="1" x14ac:dyDescent="0.35">
      <c r="B3" s="32"/>
      <c r="C3" s="32"/>
      <c r="D3" s="32"/>
      <c r="H3" s="32"/>
      <c r="I3" s="32"/>
      <c r="J3" s="32"/>
    </row>
    <row r="4" spans="1:13" s="31" customFormat="1" ht="30" customHeight="1" x14ac:dyDescent="0.3">
      <c r="A4" s="198" t="s">
        <v>31</v>
      </c>
      <c r="B4" s="201" t="s">
        <v>32</v>
      </c>
      <c r="C4" s="202"/>
      <c r="D4" s="202"/>
      <c r="E4" s="202"/>
      <c r="F4" s="202"/>
      <c r="G4" s="203"/>
      <c r="H4" s="201" t="s">
        <v>33</v>
      </c>
      <c r="I4" s="202"/>
      <c r="J4" s="202"/>
      <c r="K4" s="202"/>
      <c r="L4" s="202"/>
      <c r="M4" s="204"/>
    </row>
    <row r="5" spans="1:13" s="31" customFormat="1" ht="30" customHeight="1" x14ac:dyDescent="0.3">
      <c r="A5" s="199"/>
      <c r="B5" s="205" t="s">
        <v>34</v>
      </c>
      <c r="C5" s="205" t="s">
        <v>35</v>
      </c>
      <c r="D5" s="205" t="s">
        <v>36</v>
      </c>
      <c r="E5" s="188" t="s">
        <v>37</v>
      </c>
      <c r="F5" s="189"/>
      <c r="G5" s="208"/>
      <c r="H5" s="205" t="s">
        <v>34</v>
      </c>
      <c r="I5" s="205" t="s">
        <v>35</v>
      </c>
      <c r="J5" s="205" t="s">
        <v>36</v>
      </c>
      <c r="K5" s="188" t="s">
        <v>37</v>
      </c>
      <c r="L5" s="189"/>
      <c r="M5" s="190"/>
    </row>
    <row r="6" spans="1:13" s="31" customFormat="1" ht="30" customHeight="1" thickBot="1" x14ac:dyDescent="0.35">
      <c r="A6" s="200"/>
      <c r="B6" s="206"/>
      <c r="C6" s="206"/>
      <c r="D6" s="207"/>
      <c r="E6" s="34" t="s">
        <v>38</v>
      </c>
      <c r="F6" s="34" t="s">
        <v>39</v>
      </c>
      <c r="G6" s="33" t="s">
        <v>40</v>
      </c>
      <c r="H6" s="207"/>
      <c r="I6" s="207"/>
      <c r="J6" s="207"/>
      <c r="K6" s="34" t="s">
        <v>38</v>
      </c>
      <c r="L6" s="34" t="s">
        <v>39</v>
      </c>
      <c r="M6" s="35" t="s">
        <v>40</v>
      </c>
    </row>
    <row r="7" spans="1:13" s="77" customFormat="1" ht="30" customHeight="1" thickTop="1" x14ac:dyDescent="0.3">
      <c r="A7" s="60">
        <v>1</v>
      </c>
      <c r="B7" s="140" t="s">
        <v>41</v>
      </c>
      <c r="C7" s="140" t="s">
        <v>41</v>
      </c>
      <c r="D7" s="61" t="s">
        <v>226</v>
      </c>
      <c r="E7" s="133">
        <v>1550486411</v>
      </c>
      <c r="F7" s="133">
        <v>1284733000</v>
      </c>
      <c r="G7" s="68">
        <f>F7-E7</f>
        <v>-265753411</v>
      </c>
      <c r="H7" s="62" t="s">
        <v>42</v>
      </c>
      <c r="I7" s="62" t="s">
        <v>43</v>
      </c>
      <c r="J7" s="93" t="s">
        <v>44</v>
      </c>
      <c r="K7" s="63">
        <v>285909200</v>
      </c>
      <c r="L7" s="63">
        <v>283517600</v>
      </c>
      <c r="M7" s="64">
        <f>L7-K7</f>
        <v>-2391600</v>
      </c>
    </row>
    <row r="8" spans="1:13" s="77" customFormat="1" ht="30" customHeight="1" x14ac:dyDescent="0.3">
      <c r="A8" s="65">
        <v>2</v>
      </c>
      <c r="B8" s="140"/>
      <c r="C8" s="140"/>
      <c r="D8" s="61" t="s">
        <v>227</v>
      </c>
      <c r="E8" s="134">
        <v>0</v>
      </c>
      <c r="F8" s="134">
        <v>306453900</v>
      </c>
      <c r="G8" s="68">
        <f>F8-E8</f>
        <v>306453900</v>
      </c>
      <c r="H8" s="67"/>
      <c r="I8" s="67"/>
      <c r="J8" s="69" t="s">
        <v>47</v>
      </c>
      <c r="K8" s="63">
        <v>51484610</v>
      </c>
      <c r="L8" s="63">
        <v>53029740</v>
      </c>
      <c r="M8" s="64">
        <f>L8-K8</f>
        <v>1545130</v>
      </c>
    </row>
    <row r="9" spans="1:13" s="77" customFormat="1" ht="30" customHeight="1" x14ac:dyDescent="0.3">
      <c r="A9" s="65">
        <v>3</v>
      </c>
      <c r="B9" s="66" t="s">
        <v>45</v>
      </c>
      <c r="C9" s="66" t="s">
        <v>45</v>
      </c>
      <c r="D9" s="66" t="s">
        <v>46</v>
      </c>
      <c r="E9" s="134">
        <v>5525527000</v>
      </c>
      <c r="F9" s="138">
        <v>5523067220</v>
      </c>
      <c r="G9" s="139">
        <f>F9-E9</f>
        <v>-2459780</v>
      </c>
      <c r="H9" s="67"/>
      <c r="I9" s="67"/>
      <c r="J9" s="69" t="s">
        <v>49</v>
      </c>
      <c r="K9" s="63">
        <v>29072650</v>
      </c>
      <c r="L9" s="63">
        <v>28562160</v>
      </c>
      <c r="M9" s="64">
        <f t="shared" ref="M9:M60" si="0">L9-K9</f>
        <v>-510490</v>
      </c>
    </row>
    <row r="10" spans="1:13" s="77" customFormat="1" ht="30" customHeight="1" x14ac:dyDescent="0.3">
      <c r="A10" s="60">
        <v>4</v>
      </c>
      <c r="B10" s="66"/>
      <c r="C10" s="66"/>
      <c r="D10" s="66" t="s">
        <v>48</v>
      </c>
      <c r="E10" s="134">
        <v>3117130500</v>
      </c>
      <c r="F10" s="138">
        <v>3118130750</v>
      </c>
      <c r="G10" s="139">
        <f t="shared" ref="G10:G18" si="1">F10-E10</f>
        <v>1000250</v>
      </c>
      <c r="H10" s="67"/>
      <c r="I10" s="67"/>
      <c r="J10" s="69" t="s">
        <v>51</v>
      </c>
      <c r="K10" s="63">
        <v>33365590</v>
      </c>
      <c r="L10" s="63">
        <v>33495380</v>
      </c>
      <c r="M10" s="64">
        <f t="shared" si="0"/>
        <v>129790</v>
      </c>
    </row>
    <row r="11" spans="1:13" s="77" customFormat="1" ht="30" customHeight="1" x14ac:dyDescent="0.3">
      <c r="A11" s="65">
        <v>5</v>
      </c>
      <c r="B11" s="66"/>
      <c r="C11" s="66"/>
      <c r="D11" s="66" t="s">
        <v>50</v>
      </c>
      <c r="E11" s="134">
        <v>2845427500</v>
      </c>
      <c r="F11" s="138">
        <v>2845427250</v>
      </c>
      <c r="G11" s="139">
        <f t="shared" si="1"/>
        <v>-250</v>
      </c>
      <c r="H11" s="67"/>
      <c r="I11" s="67"/>
      <c r="J11" s="69" t="s">
        <v>54</v>
      </c>
      <c r="K11" s="63">
        <v>15840000</v>
      </c>
      <c r="L11" s="63">
        <v>15920000</v>
      </c>
      <c r="M11" s="64">
        <f t="shared" si="0"/>
        <v>80000</v>
      </c>
    </row>
    <row r="12" spans="1:13" s="77" customFormat="1" ht="30" customHeight="1" x14ac:dyDescent="0.3">
      <c r="A12" s="65">
        <v>6</v>
      </c>
      <c r="B12" s="66" t="s">
        <v>140</v>
      </c>
      <c r="C12" s="66" t="s">
        <v>140</v>
      </c>
      <c r="D12" s="66" t="s">
        <v>141</v>
      </c>
      <c r="E12" s="135">
        <v>0</v>
      </c>
      <c r="F12" s="136">
        <v>0</v>
      </c>
      <c r="G12" s="68">
        <f t="shared" si="1"/>
        <v>0</v>
      </c>
      <c r="H12" s="67" t="s">
        <v>42</v>
      </c>
      <c r="I12" s="67" t="s">
        <v>57</v>
      </c>
      <c r="J12" s="69" t="s">
        <v>58</v>
      </c>
      <c r="K12" s="63">
        <v>770000</v>
      </c>
      <c r="L12" s="63">
        <v>607000</v>
      </c>
      <c r="M12" s="64">
        <f t="shared" si="0"/>
        <v>-163000</v>
      </c>
    </row>
    <row r="13" spans="1:13" s="77" customFormat="1" ht="30" customHeight="1" x14ac:dyDescent="0.3">
      <c r="A13" s="60">
        <v>7</v>
      </c>
      <c r="B13" s="66"/>
      <c r="C13" s="66"/>
      <c r="D13" s="66" t="s">
        <v>142</v>
      </c>
      <c r="E13" s="135">
        <v>6000000</v>
      </c>
      <c r="F13" s="136">
        <v>6000000</v>
      </c>
      <c r="G13" s="68">
        <f t="shared" si="1"/>
        <v>0</v>
      </c>
      <c r="H13" s="67"/>
      <c r="I13" s="67"/>
      <c r="J13" s="69" t="s">
        <v>60</v>
      </c>
      <c r="K13" s="113">
        <v>300000</v>
      </c>
      <c r="L13" s="113">
        <v>126100</v>
      </c>
      <c r="M13" s="64">
        <f t="shared" si="0"/>
        <v>-173900</v>
      </c>
    </row>
    <row r="14" spans="1:13" s="77" customFormat="1" ht="30" customHeight="1" x14ac:dyDescent="0.3">
      <c r="A14" s="65">
        <v>8</v>
      </c>
      <c r="B14" s="66" t="s">
        <v>52</v>
      </c>
      <c r="C14" s="66" t="s">
        <v>52</v>
      </c>
      <c r="D14" s="66" t="s">
        <v>94</v>
      </c>
      <c r="E14" s="135">
        <v>4000000</v>
      </c>
      <c r="F14" s="137">
        <v>4000000</v>
      </c>
      <c r="G14" s="68">
        <f t="shared" si="1"/>
        <v>0</v>
      </c>
      <c r="H14" s="67" t="s">
        <v>42</v>
      </c>
      <c r="I14" s="67" t="s">
        <v>63</v>
      </c>
      <c r="J14" s="69" t="s">
        <v>64</v>
      </c>
      <c r="K14" s="113">
        <v>1000000</v>
      </c>
      <c r="L14" s="113">
        <v>380920</v>
      </c>
      <c r="M14" s="64">
        <f t="shared" si="0"/>
        <v>-619080</v>
      </c>
    </row>
    <row r="15" spans="1:13" s="77" customFormat="1" ht="30" customHeight="1" x14ac:dyDescent="0.3">
      <c r="A15" s="65">
        <v>9</v>
      </c>
      <c r="B15" s="66"/>
      <c r="C15" s="66"/>
      <c r="D15" s="66" t="s">
        <v>53</v>
      </c>
      <c r="E15" s="134">
        <v>0</v>
      </c>
      <c r="F15" s="134">
        <v>0</v>
      </c>
      <c r="G15" s="68">
        <f t="shared" si="1"/>
        <v>0</v>
      </c>
      <c r="H15" s="67"/>
      <c r="I15" s="67"/>
      <c r="J15" s="69" t="s">
        <v>66</v>
      </c>
      <c r="K15" s="63">
        <v>15191000</v>
      </c>
      <c r="L15" s="63">
        <v>21222136</v>
      </c>
      <c r="M15" s="64">
        <f t="shared" si="0"/>
        <v>6031136</v>
      </c>
    </row>
    <row r="16" spans="1:13" s="77" customFormat="1" ht="30" customHeight="1" x14ac:dyDescent="0.3">
      <c r="A16" s="60">
        <v>10</v>
      </c>
      <c r="B16" s="66" t="s">
        <v>55</v>
      </c>
      <c r="C16" s="66" t="s">
        <v>55</v>
      </c>
      <c r="D16" s="66" t="s">
        <v>56</v>
      </c>
      <c r="E16" s="135">
        <v>321593084</v>
      </c>
      <c r="F16" s="136">
        <v>321593071</v>
      </c>
      <c r="G16" s="68">
        <f t="shared" si="1"/>
        <v>-13</v>
      </c>
      <c r="H16" s="67"/>
      <c r="I16" s="67"/>
      <c r="J16" s="69" t="s">
        <v>67</v>
      </c>
      <c r="K16" s="63">
        <v>3480000</v>
      </c>
      <c r="L16" s="63">
        <v>2958970</v>
      </c>
      <c r="M16" s="64">
        <f t="shared" si="0"/>
        <v>-521030</v>
      </c>
    </row>
    <row r="17" spans="1:13" s="77" customFormat="1" ht="30" customHeight="1" x14ac:dyDescent="0.3">
      <c r="A17" s="65">
        <v>11</v>
      </c>
      <c r="B17" s="66"/>
      <c r="C17" s="66"/>
      <c r="D17" s="66" t="s">
        <v>59</v>
      </c>
      <c r="E17" s="134">
        <v>0</v>
      </c>
      <c r="F17" s="134">
        <v>0</v>
      </c>
      <c r="G17" s="68">
        <f t="shared" si="1"/>
        <v>0</v>
      </c>
      <c r="H17" s="67"/>
      <c r="I17" s="67"/>
      <c r="J17" s="69" t="s">
        <v>68</v>
      </c>
      <c r="K17" s="63">
        <v>5615710</v>
      </c>
      <c r="L17" s="63">
        <v>5605710</v>
      </c>
      <c r="M17" s="64">
        <f t="shared" si="0"/>
        <v>-10000</v>
      </c>
    </row>
    <row r="18" spans="1:13" s="77" customFormat="1" ht="30" customHeight="1" x14ac:dyDescent="0.3">
      <c r="A18" s="65">
        <v>12</v>
      </c>
      <c r="B18" s="66" t="s">
        <v>61</v>
      </c>
      <c r="C18" s="66" t="s">
        <v>61</v>
      </c>
      <c r="D18" s="66" t="s">
        <v>143</v>
      </c>
      <c r="E18" s="136">
        <v>0</v>
      </c>
      <c r="F18" s="136">
        <v>0</v>
      </c>
      <c r="G18" s="68">
        <f t="shared" si="1"/>
        <v>0</v>
      </c>
      <c r="H18" s="67"/>
      <c r="I18" s="67"/>
      <c r="J18" s="69" t="s">
        <v>228</v>
      </c>
      <c r="K18" s="63">
        <v>1000000</v>
      </c>
      <c r="L18" s="63">
        <v>441280</v>
      </c>
      <c r="M18" s="64">
        <f t="shared" si="0"/>
        <v>-558720</v>
      </c>
    </row>
    <row r="19" spans="1:13" s="77" customFormat="1" ht="30" customHeight="1" x14ac:dyDescent="0.3">
      <c r="A19" s="60">
        <v>13</v>
      </c>
      <c r="B19" s="66"/>
      <c r="C19" s="66"/>
      <c r="D19" s="66" t="s">
        <v>62</v>
      </c>
      <c r="E19" s="134">
        <v>385752</v>
      </c>
      <c r="F19" s="134">
        <v>334007</v>
      </c>
      <c r="G19" s="68">
        <f>F19-E19</f>
        <v>-51745</v>
      </c>
      <c r="H19" s="67"/>
      <c r="I19" s="67"/>
      <c r="J19" s="69" t="s">
        <v>69</v>
      </c>
      <c r="K19" s="92">
        <v>4864000</v>
      </c>
      <c r="L19" s="63">
        <v>4626060</v>
      </c>
      <c r="M19" s="64">
        <f t="shared" si="0"/>
        <v>-237940</v>
      </c>
    </row>
    <row r="20" spans="1:13" s="77" customFormat="1" ht="30" customHeight="1" x14ac:dyDescent="0.3">
      <c r="A20" s="65">
        <v>14</v>
      </c>
      <c r="B20" s="66"/>
      <c r="C20" s="66"/>
      <c r="D20" s="66" t="s">
        <v>65</v>
      </c>
      <c r="E20" s="134">
        <v>24330753</v>
      </c>
      <c r="F20" s="134">
        <v>19932906</v>
      </c>
      <c r="G20" s="68">
        <f t="shared" ref="G20" si="2">F20-E20</f>
        <v>-4397847</v>
      </c>
      <c r="H20" s="67" t="s">
        <v>23</v>
      </c>
      <c r="I20" s="67" t="s">
        <v>144</v>
      </c>
      <c r="J20" s="70" t="s">
        <v>145</v>
      </c>
      <c r="K20" s="113">
        <v>1000000</v>
      </c>
      <c r="L20" s="113">
        <v>0</v>
      </c>
      <c r="M20" s="64">
        <f t="shared" si="0"/>
        <v>-1000000</v>
      </c>
    </row>
    <row r="21" spans="1:13" s="77" customFormat="1" ht="30" customHeight="1" x14ac:dyDescent="0.3">
      <c r="A21" s="65">
        <v>15</v>
      </c>
      <c r="B21" s="66"/>
      <c r="C21" s="66"/>
      <c r="D21" s="66"/>
      <c r="E21" s="68">
        <v>0</v>
      </c>
      <c r="F21" s="92">
        <v>0</v>
      </c>
      <c r="G21" s="68">
        <v>0</v>
      </c>
      <c r="H21" s="67" t="s">
        <v>70</v>
      </c>
      <c r="I21" s="67" t="s">
        <v>95</v>
      </c>
      <c r="J21" s="69" t="s">
        <v>96</v>
      </c>
      <c r="K21" s="113">
        <v>266158422</v>
      </c>
      <c r="L21" s="113">
        <v>291115138</v>
      </c>
      <c r="M21" s="64">
        <f t="shared" si="0"/>
        <v>24956716</v>
      </c>
    </row>
    <row r="22" spans="1:13" s="77" customFormat="1" ht="30" customHeight="1" x14ac:dyDescent="0.3">
      <c r="A22" s="60">
        <v>16</v>
      </c>
      <c r="B22" s="71"/>
      <c r="C22" s="71"/>
      <c r="D22" s="72"/>
      <c r="E22" s="68">
        <v>0</v>
      </c>
      <c r="F22" s="92">
        <v>0</v>
      </c>
      <c r="G22" s="68">
        <v>0</v>
      </c>
      <c r="H22" s="67"/>
      <c r="I22" s="67"/>
      <c r="J22" s="69" t="s">
        <v>97</v>
      </c>
      <c r="K22" s="63">
        <v>473884000</v>
      </c>
      <c r="L22" s="63">
        <v>497216000</v>
      </c>
      <c r="M22" s="64">
        <f t="shared" si="0"/>
        <v>23332000</v>
      </c>
    </row>
    <row r="23" spans="1:13" s="77" customFormat="1" ht="30" customHeight="1" x14ac:dyDescent="0.3">
      <c r="A23" s="65">
        <v>17</v>
      </c>
      <c r="B23" s="71"/>
      <c r="C23" s="71"/>
      <c r="D23" s="72"/>
      <c r="E23" s="68">
        <v>0</v>
      </c>
      <c r="F23" s="68">
        <v>0</v>
      </c>
      <c r="G23" s="68">
        <v>0</v>
      </c>
      <c r="H23" s="67"/>
      <c r="I23" s="67"/>
      <c r="J23" s="69" t="s">
        <v>98</v>
      </c>
      <c r="K23" s="63">
        <v>307093712</v>
      </c>
      <c r="L23" s="63">
        <v>309928500</v>
      </c>
      <c r="M23" s="64">
        <f t="shared" si="0"/>
        <v>2834788</v>
      </c>
    </row>
    <row r="24" spans="1:13" s="77" customFormat="1" ht="30" customHeight="1" x14ac:dyDescent="0.3">
      <c r="A24" s="65">
        <v>18</v>
      </c>
      <c r="B24" s="71"/>
      <c r="C24" s="71"/>
      <c r="D24" s="72"/>
      <c r="E24" s="68">
        <v>0</v>
      </c>
      <c r="F24" s="68">
        <v>0</v>
      </c>
      <c r="G24" s="68">
        <v>0</v>
      </c>
      <c r="H24" s="67"/>
      <c r="I24" s="67"/>
      <c r="J24" s="69" t="s">
        <v>99</v>
      </c>
      <c r="K24" s="63">
        <v>450415127</v>
      </c>
      <c r="L24" s="63">
        <v>503297453</v>
      </c>
      <c r="M24" s="64">
        <f t="shared" si="0"/>
        <v>52882326</v>
      </c>
    </row>
    <row r="25" spans="1:13" s="77" customFormat="1" ht="30" customHeight="1" x14ac:dyDescent="0.3">
      <c r="A25" s="60">
        <v>19</v>
      </c>
      <c r="B25" s="71"/>
      <c r="C25" s="71"/>
      <c r="D25" s="72"/>
      <c r="E25" s="68">
        <v>0</v>
      </c>
      <c r="F25" s="68">
        <v>0</v>
      </c>
      <c r="G25" s="68">
        <v>0</v>
      </c>
      <c r="H25" s="67"/>
      <c r="I25" s="67"/>
      <c r="J25" s="69" t="s">
        <v>100</v>
      </c>
      <c r="K25" s="63">
        <v>190063000</v>
      </c>
      <c r="L25" s="63">
        <v>196467570</v>
      </c>
      <c r="M25" s="64">
        <f t="shared" si="0"/>
        <v>6404570</v>
      </c>
    </row>
    <row r="26" spans="1:13" s="77" customFormat="1" ht="30" customHeight="1" x14ac:dyDescent="0.3">
      <c r="A26" s="65">
        <v>20</v>
      </c>
      <c r="B26" s="71"/>
      <c r="C26" s="71"/>
      <c r="D26" s="72"/>
      <c r="E26" s="68">
        <v>0</v>
      </c>
      <c r="F26" s="68">
        <v>0</v>
      </c>
      <c r="G26" s="68">
        <v>0</v>
      </c>
      <c r="H26" s="67"/>
      <c r="I26" s="67"/>
      <c r="J26" s="69" t="s">
        <v>229</v>
      </c>
      <c r="K26" s="63">
        <v>284738000</v>
      </c>
      <c r="L26" s="63">
        <v>305889860</v>
      </c>
      <c r="M26" s="64">
        <f t="shared" si="0"/>
        <v>21151860</v>
      </c>
    </row>
    <row r="27" spans="1:13" s="77" customFormat="1" ht="30" customHeight="1" x14ac:dyDescent="0.3">
      <c r="A27" s="65">
        <v>21</v>
      </c>
      <c r="B27" s="71"/>
      <c r="C27" s="71"/>
      <c r="D27" s="72"/>
      <c r="E27" s="68">
        <v>0</v>
      </c>
      <c r="F27" s="68">
        <v>0</v>
      </c>
      <c r="G27" s="68">
        <v>0</v>
      </c>
      <c r="H27" s="67"/>
      <c r="I27" s="67"/>
      <c r="J27" s="69" t="s">
        <v>102</v>
      </c>
      <c r="K27" s="63">
        <v>212788857</v>
      </c>
      <c r="L27" s="63">
        <v>211964000</v>
      </c>
      <c r="M27" s="64">
        <f t="shared" si="0"/>
        <v>-824857</v>
      </c>
    </row>
    <row r="28" spans="1:13" s="77" customFormat="1" ht="30" customHeight="1" x14ac:dyDescent="0.3">
      <c r="A28" s="60">
        <v>22</v>
      </c>
      <c r="B28" s="71"/>
      <c r="C28" s="71"/>
      <c r="D28" s="72"/>
      <c r="E28" s="68">
        <v>0</v>
      </c>
      <c r="F28" s="68">
        <v>0</v>
      </c>
      <c r="G28" s="68">
        <v>0</v>
      </c>
      <c r="H28" s="67"/>
      <c r="I28" s="67"/>
      <c r="J28" s="69" t="s">
        <v>103</v>
      </c>
      <c r="K28" s="63">
        <v>475170000</v>
      </c>
      <c r="L28" s="63">
        <v>475170000</v>
      </c>
      <c r="M28" s="64">
        <f t="shared" si="0"/>
        <v>0</v>
      </c>
    </row>
    <row r="29" spans="1:13" s="77" customFormat="1" ht="30" customHeight="1" x14ac:dyDescent="0.3">
      <c r="A29" s="65">
        <v>23</v>
      </c>
      <c r="B29" s="71"/>
      <c r="C29" s="71"/>
      <c r="D29" s="72"/>
      <c r="E29" s="68">
        <v>0</v>
      </c>
      <c r="F29" s="68">
        <v>0</v>
      </c>
      <c r="G29" s="68">
        <v>0</v>
      </c>
      <c r="H29" s="67"/>
      <c r="I29" s="67"/>
      <c r="J29" s="69" t="s">
        <v>104</v>
      </c>
      <c r="K29" s="63">
        <v>269600000</v>
      </c>
      <c r="L29" s="63">
        <v>269600000</v>
      </c>
      <c r="M29" s="64">
        <f t="shared" si="0"/>
        <v>0</v>
      </c>
    </row>
    <row r="30" spans="1:13" s="77" customFormat="1" ht="30" customHeight="1" x14ac:dyDescent="0.3">
      <c r="A30" s="65">
        <v>24</v>
      </c>
      <c r="B30" s="71"/>
      <c r="C30" s="71"/>
      <c r="D30" s="72"/>
      <c r="E30" s="68">
        <v>0</v>
      </c>
      <c r="F30" s="68">
        <v>0</v>
      </c>
      <c r="G30" s="68">
        <v>0</v>
      </c>
      <c r="H30" s="67"/>
      <c r="I30" s="67"/>
      <c r="J30" s="69" t="s">
        <v>105</v>
      </c>
      <c r="K30" s="63">
        <v>630190000</v>
      </c>
      <c r="L30" s="63">
        <v>630190000</v>
      </c>
      <c r="M30" s="64">
        <f t="shared" si="0"/>
        <v>0</v>
      </c>
    </row>
    <row r="31" spans="1:13" s="77" customFormat="1" ht="30" customHeight="1" x14ac:dyDescent="0.3">
      <c r="A31" s="60">
        <v>25</v>
      </c>
      <c r="B31" s="71"/>
      <c r="C31" s="71"/>
      <c r="D31" s="72"/>
      <c r="E31" s="68">
        <v>0</v>
      </c>
      <c r="F31" s="68">
        <v>0</v>
      </c>
      <c r="G31" s="68">
        <v>0</v>
      </c>
      <c r="H31" s="67"/>
      <c r="I31" s="67"/>
      <c r="J31" s="69" t="s">
        <v>230</v>
      </c>
      <c r="K31" s="63">
        <v>660520000</v>
      </c>
      <c r="L31" s="63">
        <v>660520000</v>
      </c>
      <c r="M31" s="64">
        <f t="shared" si="0"/>
        <v>0</v>
      </c>
    </row>
    <row r="32" spans="1:13" s="77" customFormat="1" ht="30" customHeight="1" x14ac:dyDescent="0.3">
      <c r="A32" s="65">
        <v>26</v>
      </c>
      <c r="B32" s="71"/>
      <c r="C32" s="71"/>
      <c r="D32" s="72"/>
      <c r="E32" s="68">
        <v>0</v>
      </c>
      <c r="F32" s="68">
        <v>0</v>
      </c>
      <c r="G32" s="68">
        <v>0</v>
      </c>
      <c r="H32" s="67"/>
      <c r="I32" s="67"/>
      <c r="J32" s="69" t="s">
        <v>106</v>
      </c>
      <c r="K32" s="63">
        <v>687480000</v>
      </c>
      <c r="L32" s="63">
        <v>687480000</v>
      </c>
      <c r="M32" s="64">
        <f t="shared" si="0"/>
        <v>0</v>
      </c>
    </row>
    <row r="33" spans="1:13" s="77" customFormat="1" ht="30" customHeight="1" x14ac:dyDescent="0.3">
      <c r="A33" s="65">
        <v>27</v>
      </c>
      <c r="B33" s="71"/>
      <c r="C33" s="71"/>
      <c r="D33" s="72"/>
      <c r="E33" s="68">
        <v>0</v>
      </c>
      <c r="F33" s="68">
        <v>0</v>
      </c>
      <c r="G33" s="68">
        <v>0</v>
      </c>
      <c r="H33" s="67"/>
      <c r="I33" s="67"/>
      <c r="J33" s="69" t="s">
        <v>107</v>
      </c>
      <c r="K33" s="63">
        <v>593120000</v>
      </c>
      <c r="L33" s="63">
        <v>593120000</v>
      </c>
      <c r="M33" s="64">
        <f t="shared" si="0"/>
        <v>0</v>
      </c>
    </row>
    <row r="34" spans="1:13" s="77" customFormat="1" ht="30" customHeight="1" x14ac:dyDescent="0.3">
      <c r="A34" s="60">
        <v>28</v>
      </c>
      <c r="B34" s="71"/>
      <c r="C34" s="71"/>
      <c r="D34" s="72"/>
      <c r="E34" s="68">
        <v>0</v>
      </c>
      <c r="F34" s="68">
        <v>0</v>
      </c>
      <c r="G34" s="68">
        <v>0</v>
      </c>
      <c r="H34" s="67"/>
      <c r="I34" s="67"/>
      <c r="J34" s="69" t="s">
        <v>108</v>
      </c>
      <c r="K34" s="63">
        <v>337000000</v>
      </c>
      <c r="L34" s="63">
        <v>337000000</v>
      </c>
      <c r="M34" s="64">
        <f t="shared" si="0"/>
        <v>0</v>
      </c>
    </row>
    <row r="35" spans="1:13" s="77" customFormat="1" ht="30" customHeight="1" x14ac:dyDescent="0.3">
      <c r="A35" s="65">
        <v>29</v>
      </c>
      <c r="B35" s="71"/>
      <c r="C35" s="71"/>
      <c r="D35" s="72"/>
      <c r="E35" s="68">
        <v>0</v>
      </c>
      <c r="F35" s="68">
        <v>0</v>
      </c>
      <c r="G35" s="68">
        <v>0</v>
      </c>
      <c r="H35" s="67"/>
      <c r="I35" s="67"/>
      <c r="J35" s="69" t="s">
        <v>109</v>
      </c>
      <c r="K35" s="63">
        <v>778470000</v>
      </c>
      <c r="L35" s="63">
        <v>778470000</v>
      </c>
      <c r="M35" s="64">
        <f t="shared" si="0"/>
        <v>0</v>
      </c>
    </row>
    <row r="36" spans="1:13" s="77" customFormat="1" ht="30" customHeight="1" x14ac:dyDescent="0.3">
      <c r="A36" s="65">
        <v>30</v>
      </c>
      <c r="B36" s="71"/>
      <c r="C36" s="71"/>
      <c r="D36" s="72"/>
      <c r="E36" s="68">
        <v>0</v>
      </c>
      <c r="F36" s="68">
        <v>0</v>
      </c>
      <c r="G36" s="68">
        <v>0</v>
      </c>
      <c r="H36" s="67"/>
      <c r="I36" s="67"/>
      <c r="J36" s="69" t="s">
        <v>110</v>
      </c>
      <c r="K36" s="63">
        <v>576270000</v>
      </c>
      <c r="L36" s="63">
        <v>576270000</v>
      </c>
      <c r="M36" s="64">
        <f t="shared" si="0"/>
        <v>0</v>
      </c>
    </row>
    <row r="37" spans="1:13" s="77" customFormat="1" ht="30" customHeight="1" x14ac:dyDescent="0.3">
      <c r="A37" s="60">
        <v>31</v>
      </c>
      <c r="B37" s="71"/>
      <c r="C37" s="71"/>
      <c r="D37" s="72"/>
      <c r="E37" s="68">
        <v>0</v>
      </c>
      <c r="F37" s="68">
        <v>0</v>
      </c>
      <c r="G37" s="68">
        <v>0</v>
      </c>
      <c r="H37" s="67"/>
      <c r="I37" s="67"/>
      <c r="J37" s="69" t="s">
        <v>111</v>
      </c>
      <c r="K37" s="63">
        <v>998752000</v>
      </c>
      <c r="L37" s="63">
        <v>998752000</v>
      </c>
      <c r="M37" s="64">
        <f t="shared" si="0"/>
        <v>0</v>
      </c>
    </row>
    <row r="38" spans="1:13" s="77" customFormat="1" ht="30" customHeight="1" x14ac:dyDescent="0.3">
      <c r="A38" s="65">
        <v>32</v>
      </c>
      <c r="B38" s="71"/>
      <c r="C38" s="71"/>
      <c r="D38" s="72"/>
      <c r="E38" s="68">
        <v>0</v>
      </c>
      <c r="F38" s="68">
        <v>0</v>
      </c>
      <c r="G38" s="68">
        <v>0</v>
      </c>
      <c r="H38" s="67"/>
      <c r="I38" s="67"/>
      <c r="J38" s="69" t="s">
        <v>112</v>
      </c>
      <c r="K38" s="63">
        <v>507840000</v>
      </c>
      <c r="L38" s="63">
        <v>507840000</v>
      </c>
      <c r="M38" s="64">
        <f t="shared" si="0"/>
        <v>0</v>
      </c>
    </row>
    <row r="39" spans="1:13" s="77" customFormat="1" ht="30" customHeight="1" x14ac:dyDescent="0.3">
      <c r="A39" s="65">
        <v>33</v>
      </c>
      <c r="B39" s="71"/>
      <c r="C39" s="71"/>
      <c r="D39" s="72"/>
      <c r="E39" s="68">
        <v>0</v>
      </c>
      <c r="F39" s="68">
        <v>0</v>
      </c>
      <c r="G39" s="68">
        <v>0</v>
      </c>
      <c r="H39" s="67"/>
      <c r="I39" s="67"/>
      <c r="J39" s="69" t="s">
        <v>113</v>
      </c>
      <c r="K39" s="63">
        <v>338560000</v>
      </c>
      <c r="L39" s="63">
        <v>338560000</v>
      </c>
      <c r="M39" s="64">
        <f t="shared" si="0"/>
        <v>0</v>
      </c>
    </row>
    <row r="40" spans="1:13" s="77" customFormat="1" ht="30" customHeight="1" x14ac:dyDescent="0.3">
      <c r="A40" s="60">
        <v>34</v>
      </c>
      <c r="B40" s="71"/>
      <c r="C40" s="71"/>
      <c r="D40" s="72"/>
      <c r="E40" s="68">
        <v>0</v>
      </c>
      <c r="F40" s="68">
        <v>0</v>
      </c>
      <c r="G40" s="68">
        <v>0</v>
      </c>
      <c r="H40" s="67"/>
      <c r="I40" s="67"/>
      <c r="J40" s="69" t="s">
        <v>114</v>
      </c>
      <c r="K40" s="63">
        <v>482204000</v>
      </c>
      <c r="L40" s="63">
        <v>482448000</v>
      </c>
      <c r="M40" s="64">
        <f t="shared" si="0"/>
        <v>244000</v>
      </c>
    </row>
    <row r="41" spans="1:13" s="77" customFormat="1" ht="30" customHeight="1" x14ac:dyDescent="0.3">
      <c r="A41" s="65">
        <v>35</v>
      </c>
      <c r="B41" s="71"/>
      <c r="C41" s="71"/>
      <c r="D41" s="72"/>
      <c r="E41" s="68">
        <v>0</v>
      </c>
      <c r="F41" s="68">
        <v>0</v>
      </c>
      <c r="G41" s="68">
        <v>0</v>
      </c>
      <c r="H41" s="67"/>
      <c r="I41" s="67"/>
      <c r="J41" s="69" t="s">
        <v>115</v>
      </c>
      <c r="K41" s="63">
        <v>93104000</v>
      </c>
      <c r="L41" s="63">
        <v>93104000</v>
      </c>
      <c r="M41" s="64">
        <f t="shared" si="0"/>
        <v>0</v>
      </c>
    </row>
    <row r="42" spans="1:13" s="77" customFormat="1" ht="30" customHeight="1" x14ac:dyDescent="0.3">
      <c r="A42" s="65">
        <v>36</v>
      </c>
      <c r="B42" s="71"/>
      <c r="C42" s="71"/>
      <c r="D42" s="72"/>
      <c r="E42" s="68">
        <v>0</v>
      </c>
      <c r="F42" s="68">
        <v>0</v>
      </c>
      <c r="G42" s="68">
        <v>0</v>
      </c>
      <c r="H42" s="67"/>
      <c r="I42" s="67"/>
      <c r="J42" s="69" t="s">
        <v>116</v>
      </c>
      <c r="K42" s="63">
        <v>67712000</v>
      </c>
      <c r="L42" s="63">
        <v>67712000</v>
      </c>
      <c r="M42" s="64">
        <f t="shared" si="0"/>
        <v>0</v>
      </c>
    </row>
    <row r="43" spans="1:13" s="77" customFormat="1" ht="30" customHeight="1" x14ac:dyDescent="0.3">
      <c r="A43" s="60">
        <v>37</v>
      </c>
      <c r="B43" s="71"/>
      <c r="C43" s="71"/>
      <c r="D43" s="72"/>
      <c r="E43" s="68">
        <v>0</v>
      </c>
      <c r="F43" s="68">
        <v>0</v>
      </c>
      <c r="G43" s="68">
        <v>0</v>
      </c>
      <c r="H43" s="67"/>
      <c r="I43" s="67"/>
      <c r="J43" s="69" t="s">
        <v>117</v>
      </c>
      <c r="K43" s="63">
        <v>92851320</v>
      </c>
      <c r="L43" s="63">
        <v>93104000</v>
      </c>
      <c r="M43" s="64">
        <f t="shared" si="0"/>
        <v>252680</v>
      </c>
    </row>
    <row r="44" spans="1:13" s="77" customFormat="1" ht="30" customHeight="1" x14ac:dyDescent="0.3">
      <c r="A44" s="65">
        <v>38</v>
      </c>
      <c r="B44" s="71"/>
      <c r="C44" s="71"/>
      <c r="D44" s="72"/>
      <c r="E44" s="68">
        <v>0</v>
      </c>
      <c r="F44" s="68">
        <v>0</v>
      </c>
      <c r="G44" s="68">
        <v>0</v>
      </c>
      <c r="H44" s="67"/>
      <c r="I44" s="67"/>
      <c r="J44" s="69" t="s">
        <v>118</v>
      </c>
      <c r="K44" s="63">
        <v>770224000</v>
      </c>
      <c r="L44" s="63">
        <v>770224000</v>
      </c>
      <c r="M44" s="64">
        <f t="shared" si="0"/>
        <v>0</v>
      </c>
    </row>
    <row r="45" spans="1:13" s="77" customFormat="1" ht="30" customHeight="1" x14ac:dyDescent="0.3">
      <c r="A45" s="65">
        <v>39</v>
      </c>
      <c r="B45" s="71"/>
      <c r="C45" s="71"/>
      <c r="D45" s="72"/>
      <c r="E45" s="68">
        <v>0</v>
      </c>
      <c r="F45" s="68">
        <v>0</v>
      </c>
      <c r="G45" s="68">
        <v>0</v>
      </c>
      <c r="H45" s="67"/>
      <c r="I45" s="67"/>
      <c r="J45" s="73" t="s">
        <v>146</v>
      </c>
      <c r="K45" s="63">
        <v>236992000</v>
      </c>
      <c r="L45" s="63">
        <v>236971140</v>
      </c>
      <c r="M45" s="64">
        <f t="shared" si="0"/>
        <v>-20860</v>
      </c>
    </row>
    <row r="46" spans="1:13" s="77" customFormat="1" ht="30" customHeight="1" x14ac:dyDescent="0.3">
      <c r="A46" s="60">
        <v>40</v>
      </c>
      <c r="B46" s="71"/>
      <c r="C46" s="71"/>
      <c r="D46" s="72"/>
      <c r="E46" s="68">
        <v>0</v>
      </c>
      <c r="F46" s="68">
        <v>0</v>
      </c>
      <c r="G46" s="68">
        <v>0</v>
      </c>
      <c r="H46" s="67"/>
      <c r="I46" s="67"/>
      <c r="J46" s="70" t="s">
        <v>151</v>
      </c>
      <c r="K46" s="63">
        <v>571710000</v>
      </c>
      <c r="L46" s="63">
        <v>571710000</v>
      </c>
      <c r="M46" s="64">
        <f t="shared" si="0"/>
        <v>0</v>
      </c>
    </row>
    <row r="47" spans="1:13" s="77" customFormat="1" ht="30" customHeight="1" x14ac:dyDescent="0.3">
      <c r="A47" s="65">
        <v>41</v>
      </c>
      <c r="B47" s="71"/>
      <c r="C47" s="71"/>
      <c r="D47" s="72"/>
      <c r="E47" s="68">
        <v>0</v>
      </c>
      <c r="F47" s="68">
        <v>0</v>
      </c>
      <c r="G47" s="68">
        <v>0</v>
      </c>
      <c r="H47" s="67"/>
      <c r="I47" s="67"/>
      <c r="J47" s="69" t="s">
        <v>120</v>
      </c>
      <c r="K47" s="63">
        <v>35000000</v>
      </c>
      <c r="L47" s="63">
        <v>35000000</v>
      </c>
      <c r="M47" s="64">
        <f t="shared" si="0"/>
        <v>0</v>
      </c>
    </row>
    <row r="48" spans="1:13" s="77" customFormat="1" ht="30" customHeight="1" x14ac:dyDescent="0.3">
      <c r="A48" s="65">
        <v>42</v>
      </c>
      <c r="B48" s="71"/>
      <c r="C48" s="71"/>
      <c r="D48" s="72"/>
      <c r="E48" s="68">
        <v>0</v>
      </c>
      <c r="F48" s="68">
        <v>0</v>
      </c>
      <c r="G48" s="68">
        <v>0</v>
      </c>
      <c r="H48" s="67"/>
      <c r="I48" s="67"/>
      <c r="J48" s="69" t="s">
        <v>119</v>
      </c>
      <c r="K48" s="63">
        <v>295975150</v>
      </c>
      <c r="L48" s="63">
        <v>0</v>
      </c>
      <c r="M48" s="64">
        <f t="shared" si="0"/>
        <v>-295975150</v>
      </c>
    </row>
    <row r="49" spans="1:13" s="77" customFormat="1" ht="30" customHeight="1" x14ac:dyDescent="0.3">
      <c r="A49" s="60">
        <v>43</v>
      </c>
      <c r="B49" s="71"/>
      <c r="C49" s="71"/>
      <c r="D49" s="72"/>
      <c r="E49" s="68"/>
      <c r="F49" s="68"/>
      <c r="G49" s="68"/>
      <c r="H49" s="67"/>
      <c r="I49" s="67"/>
      <c r="J49" s="69" t="s">
        <v>147</v>
      </c>
      <c r="K49" s="63">
        <v>143888000</v>
      </c>
      <c r="L49" s="63">
        <v>143888000</v>
      </c>
      <c r="M49" s="64">
        <f t="shared" si="0"/>
        <v>0</v>
      </c>
    </row>
    <row r="50" spans="1:13" s="77" customFormat="1" ht="30" customHeight="1" x14ac:dyDescent="0.3">
      <c r="A50" s="65">
        <v>44</v>
      </c>
      <c r="B50" s="71"/>
      <c r="C50" s="71"/>
      <c r="D50" s="72"/>
      <c r="E50" s="68"/>
      <c r="F50" s="68"/>
      <c r="G50" s="68"/>
      <c r="H50" s="67"/>
      <c r="I50" s="67"/>
      <c r="J50" s="69" t="s">
        <v>149</v>
      </c>
      <c r="K50" s="63">
        <v>169280000</v>
      </c>
      <c r="L50" s="63">
        <v>169280000</v>
      </c>
      <c r="M50" s="64">
        <f t="shared" si="0"/>
        <v>0</v>
      </c>
    </row>
    <row r="51" spans="1:13" s="77" customFormat="1" ht="30" customHeight="1" x14ac:dyDescent="0.3">
      <c r="A51" s="65">
        <v>45</v>
      </c>
      <c r="B51" s="71"/>
      <c r="C51" s="71"/>
      <c r="D51" s="72"/>
      <c r="E51" s="68"/>
      <c r="F51" s="68"/>
      <c r="G51" s="68"/>
      <c r="H51" s="67"/>
      <c r="I51" s="67"/>
      <c r="J51" s="69" t="s">
        <v>150</v>
      </c>
      <c r="K51" s="63">
        <v>135424000</v>
      </c>
      <c r="L51" s="63">
        <v>135424000</v>
      </c>
      <c r="M51" s="64">
        <f t="shared" si="0"/>
        <v>0</v>
      </c>
    </row>
    <row r="52" spans="1:13" s="77" customFormat="1" ht="30" customHeight="1" x14ac:dyDescent="0.3">
      <c r="A52" s="60">
        <v>46</v>
      </c>
      <c r="B52" s="71"/>
      <c r="C52" s="71"/>
      <c r="D52" s="72"/>
      <c r="E52" s="68"/>
      <c r="F52" s="68"/>
      <c r="G52" s="68"/>
      <c r="H52" s="67"/>
      <c r="I52" s="67"/>
      <c r="J52" s="69" t="s">
        <v>231</v>
      </c>
      <c r="K52" s="63">
        <v>93104000</v>
      </c>
      <c r="L52" s="63">
        <v>93104000</v>
      </c>
      <c r="M52" s="64">
        <f t="shared" si="0"/>
        <v>0</v>
      </c>
    </row>
    <row r="53" spans="1:13" s="77" customFormat="1" ht="30" customHeight="1" x14ac:dyDescent="0.3">
      <c r="A53" s="65">
        <v>47</v>
      </c>
      <c r="B53" s="71"/>
      <c r="C53" s="71"/>
      <c r="D53" s="72"/>
      <c r="E53" s="68">
        <v>0</v>
      </c>
      <c r="F53" s="68">
        <v>0</v>
      </c>
      <c r="G53" s="68">
        <v>0</v>
      </c>
      <c r="H53" s="67"/>
      <c r="I53" s="67"/>
      <c r="J53" s="73" t="s">
        <v>232</v>
      </c>
      <c r="K53" s="63">
        <v>67473890</v>
      </c>
      <c r="L53" s="63">
        <v>67712000</v>
      </c>
      <c r="M53" s="64">
        <f t="shared" si="0"/>
        <v>238110</v>
      </c>
    </row>
    <row r="54" spans="1:13" s="77" customFormat="1" ht="30" customHeight="1" x14ac:dyDescent="0.3">
      <c r="A54" s="65">
        <v>48</v>
      </c>
      <c r="B54" s="71"/>
      <c r="C54" s="71"/>
      <c r="D54" s="72"/>
      <c r="E54" s="68">
        <v>0</v>
      </c>
      <c r="F54" s="68">
        <v>0</v>
      </c>
      <c r="G54" s="68">
        <v>0</v>
      </c>
      <c r="H54" s="67"/>
      <c r="I54" s="67"/>
      <c r="J54" s="70" t="s">
        <v>233</v>
      </c>
      <c r="K54" s="63">
        <v>296240000</v>
      </c>
      <c r="L54" s="63">
        <v>296240000</v>
      </c>
      <c r="M54" s="64">
        <f t="shared" si="0"/>
        <v>0</v>
      </c>
    </row>
    <row r="55" spans="1:13" s="77" customFormat="1" ht="30" customHeight="1" x14ac:dyDescent="0.3">
      <c r="A55" s="60">
        <v>49</v>
      </c>
      <c r="B55" s="71"/>
      <c r="C55" s="71"/>
      <c r="D55" s="72"/>
      <c r="E55" s="68">
        <v>0</v>
      </c>
      <c r="F55" s="68">
        <v>0</v>
      </c>
      <c r="G55" s="68">
        <v>0</v>
      </c>
      <c r="H55" s="67" t="s">
        <v>70</v>
      </c>
      <c r="I55" s="67" t="s">
        <v>121</v>
      </c>
      <c r="J55" s="69" t="s">
        <v>122</v>
      </c>
      <c r="K55" s="92">
        <v>17799230</v>
      </c>
      <c r="L55" s="63">
        <v>16964230</v>
      </c>
      <c r="M55" s="64">
        <f t="shared" si="0"/>
        <v>-835000</v>
      </c>
    </row>
    <row r="56" spans="1:13" s="78" customFormat="1" ht="30" customHeight="1" x14ac:dyDescent="0.3">
      <c r="A56" s="65">
        <v>50</v>
      </c>
      <c r="B56" s="71"/>
      <c r="C56" s="71"/>
      <c r="D56" s="72"/>
      <c r="E56" s="68">
        <v>0</v>
      </c>
      <c r="F56" s="68">
        <v>0</v>
      </c>
      <c r="G56" s="68">
        <v>0</v>
      </c>
      <c r="H56" s="67"/>
      <c r="I56" s="67"/>
      <c r="J56" s="69" t="s">
        <v>123</v>
      </c>
      <c r="K56" s="63">
        <v>15501000</v>
      </c>
      <c r="L56" s="92">
        <v>12028560</v>
      </c>
      <c r="M56" s="64">
        <f t="shared" si="0"/>
        <v>-3472440</v>
      </c>
    </row>
    <row r="57" spans="1:13" s="78" customFormat="1" ht="30" customHeight="1" x14ac:dyDescent="0.3">
      <c r="A57" s="65">
        <v>51</v>
      </c>
      <c r="B57" s="71"/>
      <c r="C57" s="71"/>
      <c r="D57" s="72"/>
      <c r="E57" s="68">
        <v>0</v>
      </c>
      <c r="F57" s="68">
        <v>0</v>
      </c>
      <c r="G57" s="68">
        <v>0</v>
      </c>
      <c r="H57" s="67" t="s">
        <v>70</v>
      </c>
      <c r="I57" s="67" t="s">
        <v>124</v>
      </c>
      <c r="J57" s="69" t="s">
        <v>125</v>
      </c>
      <c r="K57" s="63">
        <v>955500</v>
      </c>
      <c r="L57" s="63">
        <v>955507</v>
      </c>
      <c r="M57" s="64">
        <f t="shared" si="0"/>
        <v>7</v>
      </c>
    </row>
    <row r="58" spans="1:13" s="78" customFormat="1" ht="30" customHeight="1" x14ac:dyDescent="0.3">
      <c r="A58" s="60">
        <v>52</v>
      </c>
      <c r="B58" s="71"/>
      <c r="C58" s="71"/>
      <c r="D58" s="72"/>
      <c r="E58" s="68">
        <v>0</v>
      </c>
      <c r="F58" s="68">
        <v>0</v>
      </c>
      <c r="G58" s="141">
        <v>0</v>
      </c>
      <c r="H58" s="142"/>
      <c r="I58" s="142"/>
      <c r="J58" s="69" t="s">
        <v>234</v>
      </c>
      <c r="K58" s="63">
        <v>0</v>
      </c>
      <c r="L58" s="63">
        <v>300235070</v>
      </c>
      <c r="M58" s="64">
        <f t="shared" si="0"/>
        <v>300235070</v>
      </c>
    </row>
    <row r="59" spans="1:13" s="78" customFormat="1" ht="30" customHeight="1" x14ac:dyDescent="0.3">
      <c r="A59" s="65">
        <v>53</v>
      </c>
      <c r="B59" s="71"/>
      <c r="C59" s="71"/>
      <c r="D59" s="72"/>
      <c r="E59" s="68">
        <v>0</v>
      </c>
      <c r="F59" s="68">
        <v>0</v>
      </c>
      <c r="G59" s="68">
        <v>0</v>
      </c>
      <c r="H59" s="67" t="s">
        <v>71</v>
      </c>
      <c r="I59" s="67" t="s">
        <v>71</v>
      </c>
      <c r="J59" s="69" t="s">
        <v>72</v>
      </c>
      <c r="K59" s="113">
        <v>228036280</v>
      </c>
      <c r="L59" s="113">
        <v>129823277</v>
      </c>
      <c r="M59" s="64">
        <f t="shared" si="0"/>
        <v>-98213003</v>
      </c>
    </row>
    <row r="60" spans="1:13" s="78" customFormat="1" ht="30" customHeight="1" x14ac:dyDescent="0.3">
      <c r="A60" s="65">
        <v>54</v>
      </c>
      <c r="B60" s="71"/>
      <c r="C60" s="71"/>
      <c r="D60" s="72"/>
      <c r="E60" s="68">
        <v>0</v>
      </c>
      <c r="F60" s="68">
        <v>0</v>
      </c>
      <c r="G60" s="68">
        <v>0</v>
      </c>
      <c r="H60" s="67"/>
      <c r="I60" s="67"/>
      <c r="J60" s="69" t="s">
        <v>73</v>
      </c>
      <c r="K60" s="63">
        <v>94400752</v>
      </c>
      <c r="L60" s="63">
        <v>94400743</v>
      </c>
      <c r="M60" s="64">
        <f t="shared" si="0"/>
        <v>-9</v>
      </c>
    </row>
    <row r="61" spans="1:13" s="79" customFormat="1" ht="30" customHeight="1" thickBot="1" x14ac:dyDescent="0.35">
      <c r="A61" s="191" t="s">
        <v>74</v>
      </c>
      <c r="B61" s="192"/>
      <c r="C61" s="192"/>
      <c r="D61" s="193"/>
      <c r="E61" s="74">
        <f>SUM(E7:E60)</f>
        <v>13394881000</v>
      </c>
      <c r="F61" s="74">
        <f>SUM(F7:F60)</f>
        <v>13429672104</v>
      </c>
      <c r="G61" s="74">
        <f>SUM(G7:G60)</f>
        <v>34791104</v>
      </c>
      <c r="H61" s="194" t="s">
        <v>74</v>
      </c>
      <c r="I61" s="195"/>
      <c r="J61" s="193"/>
      <c r="K61" s="74">
        <f>SUM(K7:K60)</f>
        <v>13394881000</v>
      </c>
      <c r="L61" s="75">
        <f>SUM(L7:L60)</f>
        <v>13429672104</v>
      </c>
      <c r="M61" s="76">
        <f>SUM(M7:M60)</f>
        <v>34791104</v>
      </c>
    </row>
    <row r="63" spans="1:13" ht="22.5" x14ac:dyDescent="0.3">
      <c r="F63" s="144"/>
      <c r="L63" s="143"/>
    </row>
    <row r="64" spans="1:13" ht="25.5" x14ac:dyDescent="0.3">
      <c r="F64" s="145"/>
      <c r="L64" s="146"/>
    </row>
  </sheetData>
  <mergeCells count="15">
    <mergeCell ref="K5:M5"/>
    <mergeCell ref="A61:D61"/>
    <mergeCell ref="H61:J61"/>
    <mergeCell ref="A1:M1"/>
    <mergeCell ref="L2:M2"/>
    <mergeCell ref="A4:A6"/>
    <mergeCell ref="B4:G4"/>
    <mergeCell ref="H4:M4"/>
    <mergeCell ref="B5:B6"/>
    <mergeCell ref="C5:C6"/>
    <mergeCell ref="D5:D6"/>
    <mergeCell ref="E5:G5"/>
    <mergeCell ref="H5:H6"/>
    <mergeCell ref="I5:I6"/>
    <mergeCell ref="J5:J6"/>
  </mergeCells>
  <phoneticPr fontId="1" type="noConversion"/>
  <printOptions horizontalCentered="1"/>
  <pageMargins left="0.23622047244094491" right="0.23622047244094491" top="0.35433070866141736" bottom="0.47244094488188981" header="0.31496062992125984" footer="0.31496062992125984"/>
  <pageSetup paperSize="9"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9"/>
  <sheetViews>
    <sheetView view="pageBreakPreview" zoomScale="60" zoomScaleNormal="55" workbookViewId="0">
      <selection sqref="A1:I1"/>
    </sheetView>
  </sheetViews>
  <sheetFormatPr defaultRowHeight="22.5" x14ac:dyDescent="0.3"/>
  <cols>
    <col min="1" max="1" width="7.75" style="32" bestFit="1" customWidth="1"/>
    <col min="2" max="2" width="9.75" style="32" customWidth="1"/>
    <col min="3" max="3" width="17.375" style="32" customWidth="1"/>
    <col min="4" max="4" width="20.5" style="32" customWidth="1"/>
    <col min="5" max="5" width="31.375" style="32" customWidth="1"/>
    <col min="6" max="7" width="28.25" style="37" customWidth="1"/>
    <col min="8" max="8" width="20.625" style="37" customWidth="1"/>
    <col min="9" max="9" width="123.875" style="31" customWidth="1"/>
    <col min="10" max="10" width="74" style="125" customWidth="1"/>
    <col min="11" max="16384" width="9" style="29"/>
  </cols>
  <sheetData>
    <row r="1" spans="1:10" ht="30" customHeight="1" x14ac:dyDescent="0.3">
      <c r="A1" s="212" t="s">
        <v>204</v>
      </c>
      <c r="B1" s="213"/>
      <c r="C1" s="213"/>
      <c r="D1" s="213"/>
      <c r="E1" s="213"/>
      <c r="F1" s="213"/>
      <c r="G1" s="213"/>
      <c r="H1" s="213"/>
      <c r="I1" s="214"/>
    </row>
    <row r="2" spans="1:10" ht="30" customHeight="1" thickBot="1" x14ac:dyDescent="0.35">
      <c r="A2" s="154"/>
      <c r="B2" s="155"/>
      <c r="C2" s="155"/>
      <c r="D2" s="155"/>
      <c r="E2" s="155"/>
      <c r="F2" s="156"/>
      <c r="G2" s="156"/>
      <c r="H2" s="156"/>
      <c r="I2" s="157" t="s">
        <v>30</v>
      </c>
    </row>
    <row r="3" spans="1:10" ht="30" customHeight="1" x14ac:dyDescent="0.3">
      <c r="A3" s="215" t="s">
        <v>31</v>
      </c>
      <c r="B3" s="217" t="s">
        <v>75</v>
      </c>
      <c r="C3" s="217" t="s">
        <v>34</v>
      </c>
      <c r="D3" s="217" t="s">
        <v>35</v>
      </c>
      <c r="E3" s="217" t="s">
        <v>36</v>
      </c>
      <c r="F3" s="217" t="s">
        <v>37</v>
      </c>
      <c r="G3" s="217"/>
      <c r="H3" s="217"/>
      <c r="I3" s="219" t="s">
        <v>76</v>
      </c>
    </row>
    <row r="4" spans="1:10" ht="30" customHeight="1" thickBot="1" x14ac:dyDescent="0.35">
      <c r="A4" s="216"/>
      <c r="B4" s="218"/>
      <c r="C4" s="218"/>
      <c r="D4" s="218"/>
      <c r="E4" s="218"/>
      <c r="F4" s="54" t="s">
        <v>136</v>
      </c>
      <c r="G4" s="54" t="s">
        <v>135</v>
      </c>
      <c r="H4" s="59" t="s">
        <v>40</v>
      </c>
      <c r="I4" s="220"/>
    </row>
    <row r="5" spans="1:10" s="78" customFormat="1" ht="71.25" customHeight="1" thickTop="1" x14ac:dyDescent="0.3">
      <c r="A5" s="80">
        <v>1</v>
      </c>
      <c r="B5" s="81" t="s">
        <v>32</v>
      </c>
      <c r="C5" s="61" t="s">
        <v>41</v>
      </c>
      <c r="D5" s="61" t="s">
        <v>41</v>
      </c>
      <c r="E5" s="61" t="s">
        <v>205</v>
      </c>
      <c r="F5" s="115">
        <v>1550486411</v>
      </c>
      <c r="G5" s="115">
        <v>1284733000</v>
      </c>
      <c r="H5" s="116">
        <f>G5-F5</f>
        <v>-265753411</v>
      </c>
      <c r="I5" s="158" t="s">
        <v>238</v>
      </c>
      <c r="J5" s="127"/>
    </row>
    <row r="6" spans="1:10" s="78" customFormat="1" ht="36" customHeight="1" x14ac:dyDescent="0.3">
      <c r="A6" s="80">
        <v>2</v>
      </c>
      <c r="B6" s="81" t="s">
        <v>32</v>
      </c>
      <c r="C6" s="61" t="s">
        <v>41</v>
      </c>
      <c r="D6" s="61" t="s">
        <v>41</v>
      </c>
      <c r="E6" s="61" t="s">
        <v>206</v>
      </c>
      <c r="F6" s="115"/>
      <c r="G6" s="115">
        <v>306453900</v>
      </c>
      <c r="H6" s="116">
        <f>G6-F6</f>
        <v>306453900</v>
      </c>
      <c r="I6" s="158" t="s">
        <v>239</v>
      </c>
      <c r="J6" s="127"/>
    </row>
    <row r="7" spans="1:10" s="78" customFormat="1" ht="255" customHeight="1" x14ac:dyDescent="0.3">
      <c r="A7" s="80">
        <v>3</v>
      </c>
      <c r="B7" s="83"/>
      <c r="C7" s="66" t="s">
        <v>45</v>
      </c>
      <c r="D7" s="66" t="s">
        <v>45</v>
      </c>
      <c r="E7" s="66" t="s">
        <v>46</v>
      </c>
      <c r="F7" s="115">
        <v>5525527000</v>
      </c>
      <c r="G7" s="115">
        <v>5523067220</v>
      </c>
      <c r="H7" s="116">
        <f t="shared" ref="H7:H18" si="0">G7-F7</f>
        <v>-2459780</v>
      </c>
      <c r="I7" s="158" t="s">
        <v>240</v>
      </c>
      <c r="J7" s="126"/>
    </row>
    <row r="8" spans="1:10" s="78" customFormat="1" ht="252" customHeight="1" x14ac:dyDescent="0.3">
      <c r="A8" s="80">
        <v>4</v>
      </c>
      <c r="B8" s="83"/>
      <c r="C8" s="66"/>
      <c r="D8" s="66"/>
      <c r="E8" s="66" t="s">
        <v>48</v>
      </c>
      <c r="F8" s="115">
        <v>3117130500</v>
      </c>
      <c r="G8" s="115">
        <v>3118130750</v>
      </c>
      <c r="H8" s="116">
        <f t="shared" si="0"/>
        <v>1000250</v>
      </c>
      <c r="I8" s="158" t="s">
        <v>241</v>
      </c>
      <c r="J8" s="126"/>
    </row>
    <row r="9" spans="1:10" s="78" customFormat="1" ht="278.25" customHeight="1" x14ac:dyDescent="0.3">
      <c r="A9" s="80">
        <v>5</v>
      </c>
      <c r="B9" s="83"/>
      <c r="C9" s="66"/>
      <c r="D9" s="66"/>
      <c r="E9" s="66" t="s">
        <v>50</v>
      </c>
      <c r="F9" s="115">
        <v>2845427500</v>
      </c>
      <c r="G9" s="115">
        <v>2845427250</v>
      </c>
      <c r="H9" s="116">
        <f t="shared" si="0"/>
        <v>-250</v>
      </c>
      <c r="I9" s="158" t="s">
        <v>242</v>
      </c>
      <c r="J9" s="126"/>
    </row>
    <row r="10" spans="1:10" s="78" customFormat="1" x14ac:dyDescent="0.3">
      <c r="A10" s="80">
        <v>6</v>
      </c>
      <c r="B10" s="83"/>
      <c r="C10" s="66" t="s">
        <v>140</v>
      </c>
      <c r="D10" s="66" t="s">
        <v>140</v>
      </c>
      <c r="E10" s="66" t="s">
        <v>141</v>
      </c>
      <c r="F10" s="115"/>
      <c r="G10" s="115"/>
      <c r="H10" s="116">
        <f t="shared" si="0"/>
        <v>0</v>
      </c>
      <c r="I10" s="159"/>
      <c r="J10" s="127"/>
    </row>
    <row r="11" spans="1:10" s="78" customFormat="1" x14ac:dyDescent="0.3">
      <c r="A11" s="80">
        <v>7</v>
      </c>
      <c r="B11" s="83"/>
      <c r="C11" s="66"/>
      <c r="D11" s="66"/>
      <c r="E11" s="66" t="s">
        <v>142</v>
      </c>
      <c r="F11" s="115">
        <v>6000000</v>
      </c>
      <c r="G11" s="115">
        <v>6000000</v>
      </c>
      <c r="H11" s="116">
        <f t="shared" si="0"/>
        <v>0</v>
      </c>
      <c r="I11" s="159" t="s">
        <v>168</v>
      </c>
      <c r="J11" s="127"/>
    </row>
    <row r="12" spans="1:10" s="78" customFormat="1" x14ac:dyDescent="0.3">
      <c r="A12" s="80">
        <v>8</v>
      </c>
      <c r="B12" s="83"/>
      <c r="C12" s="66" t="s">
        <v>52</v>
      </c>
      <c r="D12" s="66" t="s">
        <v>52</v>
      </c>
      <c r="E12" s="66" t="s">
        <v>94</v>
      </c>
      <c r="F12" s="115">
        <v>4000000</v>
      </c>
      <c r="G12" s="115">
        <v>4000000</v>
      </c>
      <c r="H12" s="116">
        <f t="shared" si="0"/>
        <v>0</v>
      </c>
      <c r="I12" s="159" t="s">
        <v>169</v>
      </c>
      <c r="J12" s="127"/>
    </row>
    <row r="13" spans="1:10" s="78" customFormat="1" x14ac:dyDescent="0.3">
      <c r="A13" s="80">
        <v>9</v>
      </c>
      <c r="B13" s="83"/>
      <c r="C13" s="66"/>
      <c r="D13" s="66"/>
      <c r="E13" s="66" t="s">
        <v>53</v>
      </c>
      <c r="F13" s="115"/>
      <c r="G13" s="115"/>
      <c r="H13" s="116">
        <f t="shared" si="0"/>
        <v>0</v>
      </c>
      <c r="I13" s="159"/>
      <c r="J13" s="127"/>
    </row>
    <row r="14" spans="1:10" s="78" customFormat="1" ht="375" x14ac:dyDescent="0.3">
      <c r="A14" s="80">
        <v>10</v>
      </c>
      <c r="B14" s="83"/>
      <c r="C14" s="66" t="s">
        <v>55</v>
      </c>
      <c r="D14" s="66" t="s">
        <v>55</v>
      </c>
      <c r="E14" s="66" t="s">
        <v>56</v>
      </c>
      <c r="F14" s="115">
        <v>321593084</v>
      </c>
      <c r="G14" s="115">
        <v>321593071</v>
      </c>
      <c r="H14" s="116">
        <f t="shared" si="0"/>
        <v>-13</v>
      </c>
      <c r="I14" s="84" t="s">
        <v>243</v>
      </c>
      <c r="J14" s="126"/>
    </row>
    <row r="15" spans="1:10" s="78" customFormat="1" x14ac:dyDescent="0.3">
      <c r="A15" s="80">
        <v>11</v>
      </c>
      <c r="B15" s="83"/>
      <c r="C15" s="66"/>
      <c r="D15" s="66"/>
      <c r="E15" s="66" t="s">
        <v>59</v>
      </c>
      <c r="F15" s="115"/>
      <c r="G15" s="115"/>
      <c r="H15" s="116">
        <f t="shared" si="0"/>
        <v>0</v>
      </c>
      <c r="I15" s="85"/>
      <c r="J15" s="127"/>
    </row>
    <row r="16" spans="1:10" s="78" customFormat="1" x14ac:dyDescent="0.3">
      <c r="A16" s="80">
        <v>12</v>
      </c>
      <c r="B16" s="83"/>
      <c r="C16" s="66" t="s">
        <v>61</v>
      </c>
      <c r="D16" s="66" t="s">
        <v>61</v>
      </c>
      <c r="E16" s="66" t="s">
        <v>143</v>
      </c>
      <c r="F16" s="117"/>
      <c r="G16" s="117"/>
      <c r="H16" s="116">
        <f t="shared" si="0"/>
        <v>0</v>
      </c>
      <c r="I16" s="85"/>
      <c r="J16" s="127"/>
    </row>
    <row r="17" spans="1:10" s="78" customFormat="1" ht="262.5" x14ac:dyDescent="0.3">
      <c r="A17" s="80">
        <v>13</v>
      </c>
      <c r="B17" s="209"/>
      <c r="C17" s="66"/>
      <c r="D17" s="66"/>
      <c r="E17" s="66" t="s">
        <v>62</v>
      </c>
      <c r="F17" s="115">
        <v>385752</v>
      </c>
      <c r="G17" s="115">
        <v>334007</v>
      </c>
      <c r="H17" s="116">
        <f t="shared" si="0"/>
        <v>-51745</v>
      </c>
      <c r="I17" s="84" t="s">
        <v>207</v>
      </c>
      <c r="J17" s="126"/>
    </row>
    <row r="18" spans="1:10" s="79" customFormat="1" ht="56.25" x14ac:dyDescent="0.3">
      <c r="A18" s="80">
        <v>14</v>
      </c>
      <c r="B18" s="210"/>
      <c r="C18" s="66"/>
      <c r="D18" s="66"/>
      <c r="E18" s="66" t="s">
        <v>65</v>
      </c>
      <c r="F18" s="115">
        <v>24330753</v>
      </c>
      <c r="G18" s="115">
        <v>19932906</v>
      </c>
      <c r="H18" s="116">
        <f t="shared" si="0"/>
        <v>-4397847</v>
      </c>
      <c r="I18" s="84" t="s">
        <v>244</v>
      </c>
      <c r="J18" s="128"/>
    </row>
    <row r="19" spans="1:10" s="79" customFormat="1" ht="38.25" customHeight="1" thickBot="1" x14ac:dyDescent="0.35">
      <c r="A19" s="86"/>
      <c r="B19" s="87"/>
      <c r="C19" s="211" t="s">
        <v>74</v>
      </c>
      <c r="D19" s="211"/>
      <c r="E19" s="211"/>
      <c r="F19" s="88">
        <f>SUM(F5:F18)</f>
        <v>13394881000</v>
      </c>
      <c r="G19" s="88">
        <f>SUM(G5:G18)</f>
        <v>13429672104</v>
      </c>
      <c r="H19" s="89">
        <f>SUM(H5:H18)</f>
        <v>34791104</v>
      </c>
      <c r="I19" s="90"/>
      <c r="J19" s="129"/>
    </row>
  </sheetData>
  <mergeCells count="10">
    <mergeCell ref="B17:B18"/>
    <mergeCell ref="C19:E19"/>
    <mergeCell ref="A1:I1"/>
    <mergeCell ref="A3:A4"/>
    <mergeCell ref="B3:B4"/>
    <mergeCell ref="C3:C4"/>
    <mergeCell ref="D3:D4"/>
    <mergeCell ref="E3:E4"/>
    <mergeCell ref="F3:H3"/>
    <mergeCell ref="I3:I4"/>
  </mergeCells>
  <phoneticPr fontId="33" type="noConversion"/>
  <printOptions horizontalCentered="1"/>
  <pageMargins left="0.25" right="0.25" top="0.75" bottom="0.75" header="0.3" footer="0.3"/>
  <pageSetup paperSize="9"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9"/>
  <sheetViews>
    <sheetView view="pageBreakPreview" zoomScale="55" zoomScaleNormal="60" zoomScaleSheetLayoutView="55" workbookViewId="0">
      <selection activeCell="G8" sqref="G8"/>
    </sheetView>
  </sheetViews>
  <sheetFormatPr defaultRowHeight="22.5" x14ac:dyDescent="0.3"/>
  <cols>
    <col min="1" max="2" width="7.75" style="32" bestFit="1" customWidth="1"/>
    <col min="3" max="3" width="24.125" style="32" customWidth="1"/>
    <col min="4" max="4" width="35.5" style="32" bestFit="1" customWidth="1"/>
    <col min="5" max="5" width="40.625" style="32" customWidth="1"/>
    <col min="6" max="7" width="25.625" style="31" customWidth="1"/>
    <col min="8" max="8" width="23.125" style="31" customWidth="1"/>
    <col min="9" max="9" width="112.5" style="31" customWidth="1"/>
    <col min="10" max="16384" width="9" style="29"/>
  </cols>
  <sheetData>
    <row r="1" spans="1:9" ht="30" customHeight="1" x14ac:dyDescent="0.3">
      <c r="A1" s="224" t="s">
        <v>171</v>
      </c>
      <c r="B1" s="196"/>
      <c r="C1" s="196"/>
      <c r="D1" s="196"/>
      <c r="E1" s="196"/>
      <c r="F1" s="196"/>
      <c r="G1" s="196"/>
      <c r="H1" s="196"/>
      <c r="I1" s="196"/>
    </row>
    <row r="2" spans="1:9" ht="30" customHeight="1" thickBot="1" x14ac:dyDescent="0.35">
      <c r="A2" s="38"/>
      <c r="B2" s="30"/>
      <c r="C2" s="30"/>
      <c r="D2" s="30"/>
      <c r="E2" s="30"/>
      <c r="F2" s="30"/>
      <c r="G2" s="30"/>
      <c r="H2" s="30"/>
      <c r="I2" s="114" t="s">
        <v>139</v>
      </c>
    </row>
    <row r="3" spans="1:9" ht="30" customHeight="1" x14ac:dyDescent="0.3">
      <c r="A3" s="215" t="s">
        <v>31</v>
      </c>
      <c r="B3" s="217" t="s">
        <v>75</v>
      </c>
      <c r="C3" s="217" t="s">
        <v>34</v>
      </c>
      <c r="D3" s="217" t="s">
        <v>35</v>
      </c>
      <c r="E3" s="217" t="s">
        <v>36</v>
      </c>
      <c r="F3" s="217" t="s">
        <v>37</v>
      </c>
      <c r="G3" s="217"/>
      <c r="H3" s="217"/>
      <c r="I3" s="219" t="s">
        <v>76</v>
      </c>
    </row>
    <row r="4" spans="1:9" ht="30" customHeight="1" thickBot="1" x14ac:dyDescent="0.35">
      <c r="A4" s="216"/>
      <c r="B4" s="218"/>
      <c r="C4" s="218"/>
      <c r="D4" s="218"/>
      <c r="E4" s="218"/>
      <c r="F4" s="55" t="s">
        <v>138</v>
      </c>
      <c r="G4" s="55" t="s">
        <v>137</v>
      </c>
      <c r="H4" s="55" t="s">
        <v>157</v>
      </c>
      <c r="I4" s="220"/>
    </row>
    <row r="5" spans="1:9" s="78" customFormat="1" ht="113.25" thickTop="1" x14ac:dyDescent="0.3">
      <c r="A5" s="94">
        <v>1</v>
      </c>
      <c r="B5" s="95" t="s">
        <v>33</v>
      </c>
      <c r="C5" s="96" t="s">
        <v>42</v>
      </c>
      <c r="D5" s="96" t="s">
        <v>43</v>
      </c>
      <c r="E5" s="97" t="s">
        <v>44</v>
      </c>
      <c r="F5" s="130">
        <v>285909200</v>
      </c>
      <c r="G5" s="130">
        <v>283517600</v>
      </c>
      <c r="H5" s="91">
        <f>G5-F5</f>
        <v>-2391600</v>
      </c>
      <c r="I5" s="118" t="s">
        <v>172</v>
      </c>
    </row>
    <row r="6" spans="1:9" s="78" customFormat="1" ht="56.25" x14ac:dyDescent="0.3">
      <c r="A6" s="82">
        <v>2</v>
      </c>
      <c r="B6" s="83"/>
      <c r="C6" s="67"/>
      <c r="D6" s="67"/>
      <c r="E6" s="69" t="s">
        <v>47</v>
      </c>
      <c r="F6" s="130">
        <v>51484610</v>
      </c>
      <c r="G6" s="130">
        <v>53029740</v>
      </c>
      <c r="H6" s="91">
        <f t="shared" ref="H6:H58" si="0">G6-F6</f>
        <v>1545130</v>
      </c>
      <c r="I6" s="119" t="s">
        <v>173</v>
      </c>
    </row>
    <row r="7" spans="1:9" s="78" customFormat="1" ht="37.5" x14ac:dyDescent="0.3">
      <c r="A7" s="82">
        <v>3</v>
      </c>
      <c r="B7" s="83"/>
      <c r="C7" s="67"/>
      <c r="D7" s="67"/>
      <c r="E7" s="69" t="s">
        <v>49</v>
      </c>
      <c r="F7" s="130">
        <v>29072650</v>
      </c>
      <c r="G7" s="130">
        <v>28562160</v>
      </c>
      <c r="H7" s="91">
        <f t="shared" si="0"/>
        <v>-510490</v>
      </c>
      <c r="I7" s="119" t="s">
        <v>174</v>
      </c>
    </row>
    <row r="8" spans="1:9" s="78" customFormat="1" ht="37.5" x14ac:dyDescent="0.3">
      <c r="A8" s="82">
        <v>4</v>
      </c>
      <c r="B8" s="83"/>
      <c r="C8" s="67"/>
      <c r="D8" s="67"/>
      <c r="E8" s="69" t="s">
        <v>51</v>
      </c>
      <c r="F8" s="130">
        <v>33365590</v>
      </c>
      <c r="G8" s="130">
        <v>33495380</v>
      </c>
      <c r="H8" s="91">
        <f t="shared" si="0"/>
        <v>129790</v>
      </c>
      <c r="I8" s="119" t="s">
        <v>175</v>
      </c>
    </row>
    <row r="9" spans="1:9" s="78" customFormat="1" x14ac:dyDescent="0.3">
      <c r="A9" s="82">
        <v>5</v>
      </c>
      <c r="B9" s="83"/>
      <c r="C9" s="67"/>
      <c r="D9" s="67"/>
      <c r="E9" s="69" t="s">
        <v>54</v>
      </c>
      <c r="F9" s="130">
        <v>15840000</v>
      </c>
      <c r="G9" s="130">
        <v>15920000</v>
      </c>
      <c r="H9" s="91">
        <f t="shared" si="0"/>
        <v>80000</v>
      </c>
      <c r="I9" s="119" t="s">
        <v>176</v>
      </c>
    </row>
    <row r="10" spans="1:9" s="78" customFormat="1" x14ac:dyDescent="0.3">
      <c r="A10" s="82">
        <v>6</v>
      </c>
      <c r="B10" s="83"/>
      <c r="C10" s="67" t="s">
        <v>42</v>
      </c>
      <c r="D10" s="67" t="s">
        <v>57</v>
      </c>
      <c r="E10" s="69" t="s">
        <v>58</v>
      </c>
      <c r="F10" s="130">
        <v>770000</v>
      </c>
      <c r="G10" s="130">
        <v>607000</v>
      </c>
      <c r="H10" s="91">
        <f t="shared" si="0"/>
        <v>-163000</v>
      </c>
      <c r="I10" s="120" t="s">
        <v>177</v>
      </c>
    </row>
    <row r="11" spans="1:9" s="78" customFormat="1" x14ac:dyDescent="0.3">
      <c r="A11" s="82">
        <v>7</v>
      </c>
      <c r="B11" s="83"/>
      <c r="C11" s="67"/>
      <c r="D11" s="67"/>
      <c r="E11" s="69" t="s">
        <v>60</v>
      </c>
      <c r="F11" s="130">
        <v>300000</v>
      </c>
      <c r="G11" s="130">
        <v>126100</v>
      </c>
      <c r="H11" s="91">
        <f t="shared" si="0"/>
        <v>-173900</v>
      </c>
      <c r="I11" s="120" t="s">
        <v>178</v>
      </c>
    </row>
    <row r="12" spans="1:9" s="78" customFormat="1" x14ac:dyDescent="0.3">
      <c r="A12" s="82">
        <v>8</v>
      </c>
      <c r="B12" s="83"/>
      <c r="C12" s="67" t="s">
        <v>42</v>
      </c>
      <c r="D12" s="67" t="s">
        <v>63</v>
      </c>
      <c r="E12" s="69" t="s">
        <v>64</v>
      </c>
      <c r="F12" s="130">
        <v>1000000</v>
      </c>
      <c r="G12" s="130">
        <v>380920</v>
      </c>
      <c r="H12" s="91">
        <f t="shared" si="0"/>
        <v>-619080</v>
      </c>
      <c r="I12" s="119" t="s">
        <v>179</v>
      </c>
    </row>
    <row r="13" spans="1:9" s="78" customFormat="1" ht="93.75" x14ac:dyDescent="0.3">
      <c r="A13" s="82">
        <v>9</v>
      </c>
      <c r="B13" s="83"/>
      <c r="C13" s="67"/>
      <c r="D13" s="67"/>
      <c r="E13" s="69" t="s">
        <v>66</v>
      </c>
      <c r="F13" s="130">
        <v>15191000</v>
      </c>
      <c r="G13" s="130">
        <v>21222136</v>
      </c>
      <c r="H13" s="91">
        <f t="shared" si="0"/>
        <v>6031136</v>
      </c>
      <c r="I13" s="119" t="s">
        <v>180</v>
      </c>
    </row>
    <row r="14" spans="1:9" s="78" customFormat="1" x14ac:dyDescent="0.3">
      <c r="A14" s="82">
        <v>10</v>
      </c>
      <c r="B14" s="83"/>
      <c r="C14" s="67"/>
      <c r="D14" s="67"/>
      <c r="E14" s="69" t="s">
        <v>67</v>
      </c>
      <c r="F14" s="130">
        <v>3480000</v>
      </c>
      <c r="G14" s="130">
        <v>2958970</v>
      </c>
      <c r="H14" s="91">
        <f t="shared" si="0"/>
        <v>-521030</v>
      </c>
      <c r="I14" s="119" t="s">
        <v>181</v>
      </c>
    </row>
    <row r="15" spans="1:9" s="78" customFormat="1" ht="56.25" x14ac:dyDescent="0.3">
      <c r="A15" s="82">
        <v>11</v>
      </c>
      <c r="B15" s="83"/>
      <c r="C15" s="67"/>
      <c r="D15" s="67"/>
      <c r="E15" s="69" t="s">
        <v>68</v>
      </c>
      <c r="F15" s="130">
        <v>5615710</v>
      </c>
      <c r="G15" s="130">
        <v>5605710</v>
      </c>
      <c r="H15" s="91">
        <f t="shared" si="0"/>
        <v>-10000</v>
      </c>
      <c r="I15" s="119" t="s">
        <v>182</v>
      </c>
    </row>
    <row r="16" spans="1:9" s="78" customFormat="1" x14ac:dyDescent="0.3">
      <c r="A16" s="82">
        <v>12</v>
      </c>
      <c r="B16" s="83"/>
      <c r="C16" s="67"/>
      <c r="D16" s="67"/>
      <c r="E16" s="69" t="s">
        <v>148</v>
      </c>
      <c r="F16" s="130">
        <v>1000000</v>
      </c>
      <c r="G16" s="130">
        <v>441280</v>
      </c>
      <c r="H16" s="91">
        <f t="shared" si="0"/>
        <v>-558720</v>
      </c>
      <c r="I16" s="119" t="s">
        <v>183</v>
      </c>
    </row>
    <row r="17" spans="1:9" s="78" customFormat="1" ht="56.25" x14ac:dyDescent="0.3">
      <c r="A17" s="82">
        <v>13</v>
      </c>
      <c r="B17" s="83"/>
      <c r="C17" s="67"/>
      <c r="D17" s="67"/>
      <c r="E17" s="69" t="s">
        <v>69</v>
      </c>
      <c r="F17" s="130">
        <v>4864000</v>
      </c>
      <c r="G17" s="130">
        <v>4626060</v>
      </c>
      <c r="H17" s="91">
        <f t="shared" si="0"/>
        <v>-237940</v>
      </c>
      <c r="I17" s="119" t="s">
        <v>184</v>
      </c>
    </row>
    <row r="18" spans="1:9" s="78" customFormat="1" x14ac:dyDescent="0.3">
      <c r="A18" s="82">
        <v>14</v>
      </c>
      <c r="B18" s="83"/>
      <c r="C18" s="67" t="s">
        <v>23</v>
      </c>
      <c r="D18" s="67" t="s">
        <v>144</v>
      </c>
      <c r="E18" s="98" t="s">
        <v>145</v>
      </c>
      <c r="F18" s="130">
        <v>1000000</v>
      </c>
      <c r="G18" s="130">
        <v>0</v>
      </c>
      <c r="H18" s="91">
        <f t="shared" si="0"/>
        <v>-1000000</v>
      </c>
      <c r="I18" s="119"/>
    </row>
    <row r="19" spans="1:9" s="78" customFormat="1" ht="150" x14ac:dyDescent="0.3">
      <c r="A19" s="82">
        <v>15</v>
      </c>
      <c r="B19" s="83"/>
      <c r="C19" s="67" t="s">
        <v>70</v>
      </c>
      <c r="D19" s="67" t="s">
        <v>95</v>
      </c>
      <c r="E19" s="69" t="s">
        <v>96</v>
      </c>
      <c r="F19" s="130">
        <v>266158422</v>
      </c>
      <c r="G19" s="130">
        <v>291115138</v>
      </c>
      <c r="H19" s="91">
        <f t="shared" si="0"/>
        <v>24956716</v>
      </c>
      <c r="I19" s="119" t="s">
        <v>185</v>
      </c>
    </row>
    <row r="20" spans="1:9" s="78" customFormat="1" ht="131.25" x14ac:dyDescent="0.3">
      <c r="A20" s="82">
        <v>16</v>
      </c>
      <c r="B20" s="83"/>
      <c r="C20" s="67"/>
      <c r="D20" s="67"/>
      <c r="E20" s="69" t="s">
        <v>97</v>
      </c>
      <c r="F20" s="130">
        <v>473884000</v>
      </c>
      <c r="G20" s="130">
        <f>507216007-10000000-7</f>
        <v>497216000</v>
      </c>
      <c r="H20" s="91">
        <f>G20-F20</f>
        <v>23332000</v>
      </c>
      <c r="I20" s="121" t="s">
        <v>186</v>
      </c>
    </row>
    <row r="21" spans="1:9" s="78" customFormat="1" ht="93.75" x14ac:dyDescent="0.3">
      <c r="A21" s="82">
        <v>17</v>
      </c>
      <c r="B21" s="83"/>
      <c r="C21" s="67"/>
      <c r="D21" s="67"/>
      <c r="E21" s="69" t="s">
        <v>98</v>
      </c>
      <c r="F21" s="130">
        <v>307093712</v>
      </c>
      <c r="G21" s="130">
        <f>329928500-20000000</f>
        <v>309928500</v>
      </c>
      <c r="H21" s="91">
        <f t="shared" si="0"/>
        <v>2834788</v>
      </c>
      <c r="I21" s="119" t="s">
        <v>187</v>
      </c>
    </row>
    <row r="22" spans="1:9" s="78" customFormat="1" ht="262.5" x14ac:dyDescent="0.3">
      <c r="A22" s="82">
        <v>18</v>
      </c>
      <c r="B22" s="83"/>
      <c r="C22" s="67"/>
      <c r="D22" s="67"/>
      <c r="E22" s="69" t="s">
        <v>99</v>
      </c>
      <c r="F22" s="131">
        <v>450415127</v>
      </c>
      <c r="G22" s="130">
        <f>523297453-20000000</f>
        <v>503297453</v>
      </c>
      <c r="H22" s="91">
        <f t="shared" si="0"/>
        <v>52882326</v>
      </c>
      <c r="I22" s="119" t="s">
        <v>188</v>
      </c>
    </row>
    <row r="23" spans="1:9" s="78" customFormat="1" ht="131.25" x14ac:dyDescent="0.3">
      <c r="A23" s="82">
        <v>19</v>
      </c>
      <c r="B23" s="83"/>
      <c r="C23" s="67"/>
      <c r="D23" s="67"/>
      <c r="E23" s="69" t="s">
        <v>100</v>
      </c>
      <c r="F23" s="131">
        <v>190063000</v>
      </c>
      <c r="G23" s="130">
        <v>196467570</v>
      </c>
      <c r="H23" s="91">
        <f t="shared" si="0"/>
        <v>6404570</v>
      </c>
      <c r="I23" s="119" t="s">
        <v>189</v>
      </c>
    </row>
    <row r="24" spans="1:9" s="78" customFormat="1" ht="131.25" x14ac:dyDescent="0.3">
      <c r="A24" s="82">
        <v>20</v>
      </c>
      <c r="B24" s="83"/>
      <c r="C24" s="67"/>
      <c r="D24" s="67"/>
      <c r="E24" s="69" t="s">
        <v>101</v>
      </c>
      <c r="F24" s="131">
        <v>284738000</v>
      </c>
      <c r="G24" s="130">
        <f>325889860-20000000</f>
        <v>305889860</v>
      </c>
      <c r="H24" s="91">
        <f t="shared" si="0"/>
        <v>21151860</v>
      </c>
      <c r="I24" s="119" t="s">
        <v>190</v>
      </c>
    </row>
    <row r="25" spans="1:9" s="78" customFormat="1" ht="243.75" x14ac:dyDescent="0.3">
      <c r="A25" s="82">
        <v>21</v>
      </c>
      <c r="B25" s="83"/>
      <c r="C25" s="67"/>
      <c r="D25" s="67"/>
      <c r="E25" s="69" t="s">
        <v>102</v>
      </c>
      <c r="F25" s="131">
        <v>212788857</v>
      </c>
      <c r="G25" s="130">
        <v>211964000</v>
      </c>
      <c r="H25" s="91">
        <f t="shared" si="0"/>
        <v>-824857</v>
      </c>
      <c r="I25" s="119" t="s">
        <v>191</v>
      </c>
    </row>
    <row r="26" spans="1:9" s="78" customFormat="1" ht="131.25" x14ac:dyDescent="0.3">
      <c r="A26" s="82">
        <v>22</v>
      </c>
      <c r="B26" s="83"/>
      <c r="C26" s="67"/>
      <c r="D26" s="67"/>
      <c r="E26" s="69" t="s">
        <v>103</v>
      </c>
      <c r="F26" s="131">
        <v>475170000</v>
      </c>
      <c r="G26" s="130">
        <v>475170000</v>
      </c>
      <c r="H26" s="91">
        <f t="shared" si="0"/>
        <v>0</v>
      </c>
      <c r="I26" s="119" t="s">
        <v>192</v>
      </c>
    </row>
    <row r="27" spans="1:9" s="78" customFormat="1" ht="99" x14ac:dyDescent="0.3">
      <c r="A27" s="82">
        <v>23</v>
      </c>
      <c r="B27" s="83"/>
      <c r="C27" s="67"/>
      <c r="D27" s="67"/>
      <c r="E27" s="69" t="s">
        <v>104</v>
      </c>
      <c r="F27" s="131">
        <v>269600000</v>
      </c>
      <c r="G27" s="130">
        <v>269600000</v>
      </c>
      <c r="H27" s="91">
        <f t="shared" si="0"/>
        <v>0</v>
      </c>
      <c r="I27" s="160" t="s">
        <v>193</v>
      </c>
    </row>
    <row r="28" spans="1:9" s="78" customFormat="1" ht="187.5" x14ac:dyDescent="0.3">
      <c r="A28" s="82">
        <v>24</v>
      </c>
      <c r="B28" s="83"/>
      <c r="C28" s="67"/>
      <c r="D28" s="67"/>
      <c r="E28" s="69" t="s">
        <v>105</v>
      </c>
      <c r="F28" s="131">
        <v>630190000</v>
      </c>
      <c r="G28" s="130">
        <v>630190000</v>
      </c>
      <c r="H28" s="91">
        <f t="shared" si="0"/>
        <v>0</v>
      </c>
      <c r="I28" s="119" t="s">
        <v>194</v>
      </c>
    </row>
    <row r="29" spans="1:9" s="78" customFormat="1" ht="187.5" x14ac:dyDescent="0.3">
      <c r="A29" s="82">
        <v>25</v>
      </c>
      <c r="B29" s="83"/>
      <c r="C29" s="67"/>
      <c r="D29" s="67"/>
      <c r="E29" s="69" t="s">
        <v>153</v>
      </c>
      <c r="F29" s="131">
        <v>660520000</v>
      </c>
      <c r="G29" s="130">
        <v>660520000</v>
      </c>
      <c r="H29" s="91">
        <f t="shared" si="0"/>
        <v>0</v>
      </c>
      <c r="I29" s="119" t="s">
        <v>195</v>
      </c>
    </row>
    <row r="30" spans="1:9" s="78" customFormat="1" ht="187.5" x14ac:dyDescent="0.3">
      <c r="A30" s="82">
        <v>26</v>
      </c>
      <c r="B30" s="83"/>
      <c r="C30" s="67"/>
      <c r="D30" s="67"/>
      <c r="E30" s="69" t="s">
        <v>106</v>
      </c>
      <c r="F30" s="131">
        <v>687480000</v>
      </c>
      <c r="G30" s="130">
        <v>687480000</v>
      </c>
      <c r="H30" s="91">
        <f t="shared" si="0"/>
        <v>0</v>
      </c>
      <c r="I30" s="119" t="s">
        <v>196</v>
      </c>
    </row>
    <row r="31" spans="1:9" s="78" customFormat="1" ht="150" x14ac:dyDescent="0.3">
      <c r="A31" s="82">
        <v>27</v>
      </c>
      <c r="B31" s="83"/>
      <c r="C31" s="67"/>
      <c r="D31" s="67"/>
      <c r="E31" s="69" t="s">
        <v>107</v>
      </c>
      <c r="F31" s="131">
        <v>593120000</v>
      </c>
      <c r="G31" s="130">
        <v>593120000</v>
      </c>
      <c r="H31" s="91">
        <f t="shared" si="0"/>
        <v>0</v>
      </c>
      <c r="I31" s="119" t="s">
        <v>197</v>
      </c>
    </row>
    <row r="32" spans="1:9" s="78" customFormat="1" ht="131.25" x14ac:dyDescent="0.3">
      <c r="A32" s="82">
        <v>28</v>
      </c>
      <c r="B32" s="83"/>
      <c r="C32" s="67"/>
      <c r="D32" s="67"/>
      <c r="E32" s="69" t="s">
        <v>108</v>
      </c>
      <c r="F32" s="131">
        <v>337000000</v>
      </c>
      <c r="G32" s="130">
        <v>337000000</v>
      </c>
      <c r="H32" s="91">
        <f t="shared" si="0"/>
        <v>0</v>
      </c>
      <c r="I32" s="119" t="s">
        <v>198</v>
      </c>
    </row>
    <row r="33" spans="1:9" s="78" customFormat="1" ht="187.5" x14ac:dyDescent="0.3">
      <c r="A33" s="82">
        <v>29</v>
      </c>
      <c r="B33" s="83"/>
      <c r="C33" s="67"/>
      <c r="D33" s="67"/>
      <c r="E33" s="69" t="s">
        <v>109</v>
      </c>
      <c r="F33" s="131">
        <v>778470000</v>
      </c>
      <c r="G33" s="130">
        <v>778470000</v>
      </c>
      <c r="H33" s="91">
        <f t="shared" si="0"/>
        <v>0</v>
      </c>
      <c r="I33" s="119" t="s">
        <v>199</v>
      </c>
    </row>
    <row r="34" spans="1:9" s="78" customFormat="1" ht="131.25" x14ac:dyDescent="0.3">
      <c r="A34" s="82">
        <v>30</v>
      </c>
      <c r="B34" s="83"/>
      <c r="C34" s="67"/>
      <c r="D34" s="67"/>
      <c r="E34" s="69" t="s">
        <v>110</v>
      </c>
      <c r="F34" s="131">
        <v>576270000</v>
      </c>
      <c r="G34" s="130">
        <v>576270000</v>
      </c>
      <c r="H34" s="91">
        <f t="shared" si="0"/>
        <v>0</v>
      </c>
      <c r="I34" s="119" t="s">
        <v>166</v>
      </c>
    </row>
    <row r="35" spans="1:9" s="78" customFormat="1" ht="187.5" x14ac:dyDescent="0.3">
      <c r="A35" s="82">
        <v>31</v>
      </c>
      <c r="B35" s="83"/>
      <c r="C35" s="67"/>
      <c r="D35" s="67"/>
      <c r="E35" s="69" t="s">
        <v>111</v>
      </c>
      <c r="F35" s="131">
        <v>998752000</v>
      </c>
      <c r="G35" s="130">
        <v>998752000</v>
      </c>
      <c r="H35" s="91">
        <f t="shared" si="0"/>
        <v>0</v>
      </c>
      <c r="I35" s="119" t="s">
        <v>200</v>
      </c>
    </row>
    <row r="36" spans="1:9" s="78" customFormat="1" ht="168.75" x14ac:dyDescent="0.3">
      <c r="A36" s="82">
        <v>32</v>
      </c>
      <c r="B36" s="83"/>
      <c r="C36" s="67"/>
      <c r="D36" s="67"/>
      <c r="E36" s="69" t="s">
        <v>112</v>
      </c>
      <c r="F36" s="131">
        <v>507840000</v>
      </c>
      <c r="G36" s="130">
        <v>507840000</v>
      </c>
      <c r="H36" s="91">
        <f t="shared" si="0"/>
        <v>0</v>
      </c>
      <c r="I36" s="119" t="s">
        <v>201</v>
      </c>
    </row>
    <row r="37" spans="1:9" s="78" customFormat="1" ht="115.5" x14ac:dyDescent="0.3">
      <c r="A37" s="82">
        <v>33</v>
      </c>
      <c r="B37" s="83"/>
      <c r="C37" s="67"/>
      <c r="D37" s="67"/>
      <c r="E37" s="69" t="s">
        <v>113</v>
      </c>
      <c r="F37" s="131">
        <v>338560000</v>
      </c>
      <c r="G37" s="130">
        <v>338560000</v>
      </c>
      <c r="H37" s="91">
        <f t="shared" si="0"/>
        <v>0</v>
      </c>
      <c r="I37" s="160" t="s">
        <v>202</v>
      </c>
    </row>
    <row r="38" spans="1:9" s="78" customFormat="1" ht="131.25" x14ac:dyDescent="0.3">
      <c r="A38" s="82">
        <v>34</v>
      </c>
      <c r="B38" s="83"/>
      <c r="C38" s="67"/>
      <c r="D38" s="67"/>
      <c r="E38" s="69" t="s">
        <v>114</v>
      </c>
      <c r="F38" s="131">
        <v>482204000</v>
      </c>
      <c r="G38" s="130">
        <v>482448000</v>
      </c>
      <c r="H38" s="91">
        <f t="shared" si="0"/>
        <v>244000</v>
      </c>
      <c r="I38" s="119" t="s">
        <v>203</v>
      </c>
    </row>
    <row r="39" spans="1:9" s="78" customFormat="1" ht="112.5" x14ac:dyDescent="0.3">
      <c r="A39" s="82">
        <v>35</v>
      </c>
      <c r="B39" s="83"/>
      <c r="C39" s="67"/>
      <c r="D39" s="67"/>
      <c r="E39" s="69" t="s">
        <v>115</v>
      </c>
      <c r="F39" s="131">
        <v>93104000</v>
      </c>
      <c r="G39" s="130">
        <v>93104000</v>
      </c>
      <c r="H39" s="91">
        <f t="shared" si="0"/>
        <v>0</v>
      </c>
      <c r="I39" s="119" t="s">
        <v>208</v>
      </c>
    </row>
    <row r="40" spans="1:9" s="78" customFormat="1" ht="150" x14ac:dyDescent="0.3">
      <c r="A40" s="82">
        <v>36</v>
      </c>
      <c r="B40" s="83"/>
      <c r="C40" s="67"/>
      <c r="D40" s="67"/>
      <c r="E40" s="69" t="s">
        <v>116</v>
      </c>
      <c r="F40" s="131">
        <v>67712000</v>
      </c>
      <c r="G40" s="130">
        <v>67712000</v>
      </c>
      <c r="H40" s="91">
        <f t="shared" si="0"/>
        <v>0</v>
      </c>
      <c r="I40" s="119" t="s">
        <v>209</v>
      </c>
    </row>
    <row r="41" spans="1:9" s="78" customFormat="1" ht="131.25" x14ac:dyDescent="0.3">
      <c r="A41" s="82">
        <v>37</v>
      </c>
      <c r="B41" s="83"/>
      <c r="C41" s="67"/>
      <c r="D41" s="67"/>
      <c r="E41" s="69" t="s">
        <v>117</v>
      </c>
      <c r="F41" s="131">
        <v>92851320</v>
      </c>
      <c r="G41" s="130">
        <v>93104000</v>
      </c>
      <c r="H41" s="91">
        <f t="shared" si="0"/>
        <v>252680</v>
      </c>
      <c r="I41" s="119" t="s">
        <v>210</v>
      </c>
    </row>
    <row r="42" spans="1:9" s="78" customFormat="1" ht="206.25" x14ac:dyDescent="0.3">
      <c r="A42" s="82">
        <v>38</v>
      </c>
      <c r="B42" s="83"/>
      <c r="C42" s="67"/>
      <c r="D42" s="67"/>
      <c r="E42" s="69" t="s">
        <v>118</v>
      </c>
      <c r="F42" s="131">
        <v>770224000</v>
      </c>
      <c r="G42" s="130">
        <v>770224000</v>
      </c>
      <c r="H42" s="91">
        <f t="shared" si="0"/>
        <v>0</v>
      </c>
      <c r="I42" s="119" t="s">
        <v>211</v>
      </c>
    </row>
    <row r="43" spans="1:9" s="78" customFormat="1" ht="187.5" x14ac:dyDescent="0.3">
      <c r="A43" s="82">
        <v>39</v>
      </c>
      <c r="B43" s="83"/>
      <c r="C43" s="67"/>
      <c r="D43" s="67"/>
      <c r="E43" s="98" t="s">
        <v>146</v>
      </c>
      <c r="F43" s="131">
        <v>236992000</v>
      </c>
      <c r="G43" s="130">
        <v>236971140</v>
      </c>
      <c r="H43" s="91">
        <f t="shared" si="0"/>
        <v>-20860</v>
      </c>
      <c r="I43" s="119" t="s">
        <v>212</v>
      </c>
    </row>
    <row r="44" spans="1:9" s="78" customFormat="1" ht="37.5" x14ac:dyDescent="0.3">
      <c r="A44" s="82">
        <v>40</v>
      </c>
      <c r="B44" s="83"/>
      <c r="C44" s="67"/>
      <c r="D44" s="67"/>
      <c r="E44" s="161" t="s">
        <v>151</v>
      </c>
      <c r="F44" s="131">
        <v>571710000</v>
      </c>
      <c r="G44" s="130">
        <v>571710000</v>
      </c>
      <c r="H44" s="162">
        <f t="shared" si="0"/>
        <v>0</v>
      </c>
      <c r="I44" s="163" t="s">
        <v>213</v>
      </c>
    </row>
    <row r="45" spans="1:9" s="78" customFormat="1" ht="56.25" x14ac:dyDescent="0.3">
      <c r="A45" s="82">
        <v>41</v>
      </c>
      <c r="B45" s="83"/>
      <c r="C45" s="67"/>
      <c r="D45" s="67"/>
      <c r="E45" s="164" t="s">
        <v>120</v>
      </c>
      <c r="F45" s="131">
        <v>35000000</v>
      </c>
      <c r="G45" s="130">
        <v>35000000</v>
      </c>
      <c r="H45" s="162">
        <f t="shared" si="0"/>
        <v>0</v>
      </c>
      <c r="I45" s="163" t="s">
        <v>214</v>
      </c>
    </row>
    <row r="46" spans="1:9" s="78" customFormat="1" x14ac:dyDescent="0.3">
      <c r="A46" s="82">
        <v>42</v>
      </c>
      <c r="B46" s="83"/>
      <c r="C46" s="67"/>
      <c r="D46" s="67"/>
      <c r="E46" s="164" t="s">
        <v>119</v>
      </c>
      <c r="F46" s="131">
        <v>295975150</v>
      </c>
      <c r="G46" s="130">
        <v>0</v>
      </c>
      <c r="H46" s="162">
        <f t="shared" si="0"/>
        <v>-295975150</v>
      </c>
      <c r="I46" s="163"/>
    </row>
    <row r="47" spans="1:9" s="78" customFormat="1" ht="131.25" x14ac:dyDescent="0.3">
      <c r="A47" s="82">
        <v>43</v>
      </c>
      <c r="B47" s="83"/>
      <c r="C47" s="67"/>
      <c r="D47" s="67"/>
      <c r="E47" s="161" t="s">
        <v>147</v>
      </c>
      <c r="F47" s="131">
        <v>143888000</v>
      </c>
      <c r="G47" s="130">
        <v>143888000</v>
      </c>
      <c r="H47" s="162">
        <f t="shared" si="0"/>
        <v>0</v>
      </c>
      <c r="I47" s="163" t="s">
        <v>215</v>
      </c>
    </row>
    <row r="48" spans="1:9" s="78" customFormat="1" ht="131.25" x14ac:dyDescent="0.3">
      <c r="A48" s="82">
        <v>44</v>
      </c>
      <c r="B48" s="83"/>
      <c r="C48" s="67"/>
      <c r="D48" s="67"/>
      <c r="E48" s="98" t="s">
        <v>149</v>
      </c>
      <c r="F48" s="131">
        <v>169280000</v>
      </c>
      <c r="G48" s="130">
        <v>169280000</v>
      </c>
      <c r="H48" s="91">
        <f t="shared" si="0"/>
        <v>0</v>
      </c>
      <c r="I48" s="119" t="s">
        <v>216</v>
      </c>
    </row>
    <row r="49" spans="1:9" s="78" customFormat="1" ht="131.25" x14ac:dyDescent="0.3">
      <c r="A49" s="82">
        <v>45</v>
      </c>
      <c r="B49" s="83"/>
      <c r="C49" s="67"/>
      <c r="D49" s="67"/>
      <c r="E49" s="98" t="s">
        <v>150</v>
      </c>
      <c r="F49" s="131">
        <v>135424000</v>
      </c>
      <c r="G49" s="130">
        <v>135424000</v>
      </c>
      <c r="H49" s="91">
        <f t="shared" si="0"/>
        <v>0</v>
      </c>
      <c r="I49" s="119" t="s">
        <v>217</v>
      </c>
    </row>
    <row r="50" spans="1:9" s="78" customFormat="1" ht="131.25" x14ac:dyDescent="0.3">
      <c r="A50" s="82">
        <v>46</v>
      </c>
      <c r="B50" s="83"/>
      <c r="C50" s="67"/>
      <c r="D50" s="67"/>
      <c r="E50" s="98" t="s">
        <v>154</v>
      </c>
      <c r="F50" s="131">
        <v>93104000</v>
      </c>
      <c r="G50" s="130">
        <v>93104000</v>
      </c>
      <c r="H50" s="91">
        <f t="shared" si="0"/>
        <v>0</v>
      </c>
      <c r="I50" s="119" t="s">
        <v>218</v>
      </c>
    </row>
    <row r="51" spans="1:9" s="78" customFormat="1" ht="112.5" x14ac:dyDescent="0.3">
      <c r="A51" s="82">
        <v>47</v>
      </c>
      <c r="B51" s="83"/>
      <c r="C51" s="67"/>
      <c r="D51" s="67"/>
      <c r="E51" s="98" t="s">
        <v>155</v>
      </c>
      <c r="F51" s="131">
        <v>67473890</v>
      </c>
      <c r="G51" s="130">
        <v>67712000</v>
      </c>
      <c r="H51" s="91">
        <f t="shared" si="0"/>
        <v>238110</v>
      </c>
      <c r="I51" s="119" t="s">
        <v>219</v>
      </c>
    </row>
    <row r="52" spans="1:9" s="78" customFormat="1" ht="131.25" x14ac:dyDescent="0.3">
      <c r="A52" s="82">
        <v>48</v>
      </c>
      <c r="B52" s="83"/>
      <c r="C52" s="67"/>
      <c r="D52" s="67"/>
      <c r="E52" s="98" t="s">
        <v>156</v>
      </c>
      <c r="F52" s="131">
        <v>296240000</v>
      </c>
      <c r="G52" s="130">
        <v>296240000</v>
      </c>
      <c r="H52" s="91">
        <f t="shared" si="0"/>
        <v>0</v>
      </c>
      <c r="I52" s="119" t="s">
        <v>220</v>
      </c>
    </row>
    <row r="53" spans="1:9" s="78" customFormat="1" x14ac:dyDescent="0.3">
      <c r="A53" s="82">
        <v>49</v>
      </c>
      <c r="B53" s="83"/>
      <c r="C53" s="67" t="s">
        <v>70</v>
      </c>
      <c r="D53" s="67" t="s">
        <v>121</v>
      </c>
      <c r="E53" s="69" t="s">
        <v>122</v>
      </c>
      <c r="F53" s="131">
        <v>17799230</v>
      </c>
      <c r="G53" s="130">
        <v>16964230</v>
      </c>
      <c r="H53" s="91">
        <f t="shared" si="0"/>
        <v>-835000</v>
      </c>
      <c r="I53" s="119" t="s">
        <v>221</v>
      </c>
    </row>
    <row r="54" spans="1:9" s="78" customFormat="1" x14ac:dyDescent="0.3">
      <c r="A54" s="82">
        <v>50</v>
      </c>
      <c r="B54" s="83"/>
      <c r="C54" s="67"/>
      <c r="D54" s="67"/>
      <c r="E54" s="69" t="s">
        <v>123</v>
      </c>
      <c r="F54" s="131">
        <v>15501000</v>
      </c>
      <c r="G54" s="130">
        <v>12028560</v>
      </c>
      <c r="H54" s="91">
        <f t="shared" si="0"/>
        <v>-3472440</v>
      </c>
      <c r="I54" s="119" t="s">
        <v>222</v>
      </c>
    </row>
    <row r="55" spans="1:9" s="78" customFormat="1" x14ac:dyDescent="0.3">
      <c r="A55" s="82">
        <v>51</v>
      </c>
      <c r="B55" s="83"/>
      <c r="C55" s="67" t="s">
        <v>70</v>
      </c>
      <c r="D55" s="67" t="s">
        <v>124</v>
      </c>
      <c r="E55" s="69" t="s">
        <v>125</v>
      </c>
      <c r="F55" s="131">
        <v>955500</v>
      </c>
      <c r="G55" s="130">
        <f>955500+7</f>
        <v>955507</v>
      </c>
      <c r="H55" s="91">
        <f t="shared" si="0"/>
        <v>7</v>
      </c>
      <c r="I55" s="119" t="s">
        <v>223</v>
      </c>
    </row>
    <row r="56" spans="1:9" s="78" customFormat="1" ht="75" x14ac:dyDescent="0.3">
      <c r="A56" s="82">
        <v>52</v>
      </c>
      <c r="B56" s="83" t="s">
        <v>245</v>
      </c>
      <c r="C56" s="67" t="s">
        <v>246</v>
      </c>
      <c r="D56" s="67" t="s">
        <v>247</v>
      </c>
      <c r="E56" s="69" t="s">
        <v>247</v>
      </c>
      <c r="F56" s="131"/>
      <c r="G56" s="130">
        <v>300235070</v>
      </c>
      <c r="H56" s="91">
        <f t="shared" si="0"/>
        <v>300235070</v>
      </c>
      <c r="I56" s="119" t="s">
        <v>248</v>
      </c>
    </row>
    <row r="57" spans="1:9" ht="409.5" x14ac:dyDescent="0.3">
      <c r="A57" s="82">
        <v>53</v>
      </c>
      <c r="B57" s="99"/>
      <c r="C57" s="67" t="s">
        <v>71</v>
      </c>
      <c r="D57" s="67" t="s">
        <v>71</v>
      </c>
      <c r="E57" s="69" t="s">
        <v>72</v>
      </c>
      <c r="F57" s="131">
        <v>228036280</v>
      </c>
      <c r="G57" s="130">
        <v>129823277</v>
      </c>
      <c r="H57" s="91">
        <f t="shared" si="0"/>
        <v>-98213003</v>
      </c>
      <c r="I57" s="122" t="s">
        <v>224</v>
      </c>
    </row>
    <row r="58" spans="1:9" ht="300" x14ac:dyDescent="0.3">
      <c r="A58" s="82">
        <v>54</v>
      </c>
      <c r="B58" s="99"/>
      <c r="C58" s="67"/>
      <c r="D58" s="67"/>
      <c r="E58" s="69" t="s">
        <v>73</v>
      </c>
      <c r="F58" s="130">
        <v>94400752</v>
      </c>
      <c r="G58" s="130">
        <v>94400743</v>
      </c>
      <c r="H58" s="91">
        <f t="shared" si="0"/>
        <v>-9</v>
      </c>
      <c r="I58" s="123" t="s">
        <v>225</v>
      </c>
    </row>
    <row r="59" spans="1:9" ht="30" customHeight="1" thickBot="1" x14ac:dyDescent="0.35">
      <c r="A59" s="221" t="s">
        <v>74</v>
      </c>
      <c r="B59" s="222"/>
      <c r="C59" s="222"/>
      <c r="D59" s="222"/>
      <c r="E59" s="223"/>
      <c r="F59" s="100">
        <f>SUM(F5:F58)</f>
        <v>13394881000</v>
      </c>
      <c r="G59" s="101">
        <f>SUM(G5:G58)</f>
        <v>13429672104</v>
      </c>
      <c r="H59" s="102">
        <f>G59-F59</f>
        <v>34791104</v>
      </c>
      <c r="I59" s="124" t="s">
        <v>158</v>
      </c>
    </row>
  </sheetData>
  <mergeCells count="9">
    <mergeCell ref="A59:E59"/>
    <mergeCell ref="A1:I1"/>
    <mergeCell ref="A3:A4"/>
    <mergeCell ref="B3:B4"/>
    <mergeCell ref="C3:C4"/>
    <mergeCell ref="D3:D4"/>
    <mergeCell ref="E3:E4"/>
    <mergeCell ref="F3:H3"/>
    <mergeCell ref="I3:I4"/>
  </mergeCells>
  <phoneticPr fontId="1" type="noConversion"/>
  <printOptions horizontalCentered="1"/>
  <pageMargins left="0.25" right="0.25" top="0.75" bottom="0.75" header="0.3" footer="0.3"/>
  <pageSetup paperSize="9" scale="4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9"/>
  <sheetViews>
    <sheetView view="pageBreakPreview" zoomScale="60" zoomScaleNormal="55" workbookViewId="0">
      <selection sqref="A1:J1"/>
    </sheetView>
  </sheetViews>
  <sheetFormatPr defaultColWidth="10" defaultRowHeight="22.5" x14ac:dyDescent="0.3"/>
  <cols>
    <col min="1" max="1" width="10.375" style="40" bestFit="1" customWidth="1"/>
    <col min="2" max="2" width="30.625" style="40" customWidth="1"/>
    <col min="3" max="3" width="15.125" style="40" bestFit="1" customWidth="1"/>
    <col min="4" max="10" width="25.625" style="40" customWidth="1"/>
    <col min="11" max="16384" width="10" style="39"/>
  </cols>
  <sheetData>
    <row r="1" spans="1:10" ht="35.1" customHeight="1" x14ac:dyDescent="0.3">
      <c r="A1" s="225" t="s">
        <v>159</v>
      </c>
      <c r="B1" s="225"/>
      <c r="C1" s="225"/>
      <c r="D1" s="225"/>
      <c r="E1" s="225"/>
      <c r="F1" s="225"/>
      <c r="G1" s="225"/>
      <c r="H1" s="225"/>
      <c r="I1" s="225"/>
      <c r="J1" s="225"/>
    </row>
    <row r="2" spans="1:10" ht="23.25" thickBot="1" x14ac:dyDescent="0.35">
      <c r="J2" s="41" t="s">
        <v>77</v>
      </c>
    </row>
    <row r="3" spans="1:10" ht="30" customHeight="1" x14ac:dyDescent="0.3">
      <c r="A3" s="226" t="s">
        <v>78</v>
      </c>
      <c r="B3" s="228" t="s">
        <v>79</v>
      </c>
      <c r="C3" s="228" t="s">
        <v>80</v>
      </c>
      <c r="D3" s="228" t="s">
        <v>81</v>
      </c>
      <c r="E3" s="230" t="s">
        <v>82</v>
      </c>
      <c r="F3" s="231"/>
      <c r="G3" s="231"/>
      <c r="H3" s="228" t="s">
        <v>83</v>
      </c>
      <c r="I3" s="228" t="s">
        <v>84</v>
      </c>
      <c r="J3" s="232" t="s">
        <v>85</v>
      </c>
    </row>
    <row r="4" spans="1:10" ht="30" customHeight="1" thickBot="1" x14ac:dyDescent="0.35">
      <c r="A4" s="227"/>
      <c r="B4" s="229"/>
      <c r="C4" s="229"/>
      <c r="D4" s="229"/>
      <c r="E4" s="42" t="s">
        <v>86</v>
      </c>
      <c r="F4" s="42" t="s">
        <v>132</v>
      </c>
      <c r="G4" s="42" t="s">
        <v>133</v>
      </c>
      <c r="H4" s="229"/>
      <c r="I4" s="229"/>
      <c r="J4" s="233"/>
    </row>
    <row r="5" spans="1:10" ht="30" customHeight="1" thickTop="1" x14ac:dyDescent="0.3">
      <c r="A5" s="43">
        <v>1</v>
      </c>
      <c r="B5" s="44" t="s">
        <v>87</v>
      </c>
      <c r="C5" s="45" t="s">
        <v>88</v>
      </c>
      <c r="D5" s="105">
        <v>62879600</v>
      </c>
      <c r="E5" s="106">
        <v>6298650</v>
      </c>
      <c r="F5" s="107">
        <v>1680000</v>
      </c>
      <c r="G5" s="107">
        <v>0</v>
      </c>
      <c r="H5" s="46">
        <f>SUM(D5:G5)</f>
        <v>70858250</v>
      </c>
      <c r="I5" s="57">
        <v>7523750</v>
      </c>
      <c r="J5" s="47">
        <f>H5-I5</f>
        <v>63334500</v>
      </c>
    </row>
    <row r="6" spans="1:10" ht="30" customHeight="1" x14ac:dyDescent="0.3">
      <c r="A6" s="48">
        <v>2</v>
      </c>
      <c r="B6" s="49" t="s">
        <v>126</v>
      </c>
      <c r="C6" s="50" t="s">
        <v>160</v>
      </c>
      <c r="D6" s="108">
        <v>45081400</v>
      </c>
      <c r="E6" s="109">
        <v>4387240</v>
      </c>
      <c r="F6" s="110">
        <v>3240000</v>
      </c>
      <c r="G6" s="111">
        <v>1648030</v>
      </c>
      <c r="H6" s="51">
        <f t="shared" ref="H6:H12" si="0">SUM(D6:G6)</f>
        <v>54356670</v>
      </c>
      <c r="I6" s="58">
        <v>5682740</v>
      </c>
      <c r="J6" s="52">
        <f t="shared" ref="J6:J12" si="1">H6-I6</f>
        <v>48673930</v>
      </c>
    </row>
    <row r="7" spans="1:10" ht="30" customHeight="1" x14ac:dyDescent="0.3">
      <c r="A7" s="48">
        <v>3</v>
      </c>
      <c r="B7" s="49" t="s">
        <v>152</v>
      </c>
      <c r="C7" s="50" t="s">
        <v>161</v>
      </c>
      <c r="D7" s="108">
        <v>39750000</v>
      </c>
      <c r="E7" s="112">
        <v>3990780</v>
      </c>
      <c r="F7" s="103">
        <v>1740000</v>
      </c>
      <c r="G7" s="103">
        <v>1495690</v>
      </c>
      <c r="H7" s="51">
        <f t="shared" si="0"/>
        <v>46976470</v>
      </c>
      <c r="I7" s="58">
        <v>4951850</v>
      </c>
      <c r="J7" s="52">
        <f t="shared" si="1"/>
        <v>42024620</v>
      </c>
    </row>
    <row r="8" spans="1:10" ht="30" customHeight="1" x14ac:dyDescent="0.3">
      <c r="A8" s="48">
        <v>4</v>
      </c>
      <c r="B8" s="49" t="s">
        <v>127</v>
      </c>
      <c r="C8" s="50" t="s">
        <v>129</v>
      </c>
      <c r="D8" s="108">
        <v>32118400</v>
      </c>
      <c r="E8" s="109">
        <v>3230760</v>
      </c>
      <c r="F8" s="110">
        <v>240000</v>
      </c>
      <c r="G8" s="111">
        <v>1210510</v>
      </c>
      <c r="H8" s="51">
        <f t="shared" si="0"/>
        <v>36799670</v>
      </c>
      <c r="I8" s="58">
        <v>3901260</v>
      </c>
      <c r="J8" s="52">
        <f t="shared" si="1"/>
        <v>32898410</v>
      </c>
    </row>
    <row r="9" spans="1:10" ht="30" customHeight="1" x14ac:dyDescent="0.3">
      <c r="A9" s="48">
        <v>5</v>
      </c>
      <c r="B9" s="49" t="s">
        <v>127</v>
      </c>
      <c r="C9" s="50" t="s">
        <v>162</v>
      </c>
      <c r="D9" s="104">
        <v>26736000</v>
      </c>
      <c r="E9" s="112">
        <v>1471680</v>
      </c>
      <c r="F9" s="103">
        <v>220000</v>
      </c>
      <c r="G9" s="103">
        <v>1083310</v>
      </c>
      <c r="H9" s="51">
        <f t="shared" si="0"/>
        <v>29510990</v>
      </c>
      <c r="I9" s="58">
        <v>3374270</v>
      </c>
      <c r="J9" s="52">
        <f t="shared" si="1"/>
        <v>26136720</v>
      </c>
    </row>
    <row r="10" spans="1:10" ht="30" customHeight="1" x14ac:dyDescent="0.3">
      <c r="A10" s="48">
        <v>6</v>
      </c>
      <c r="B10" s="49" t="s">
        <v>127</v>
      </c>
      <c r="C10" s="50" t="s">
        <v>130</v>
      </c>
      <c r="D10" s="104">
        <v>21709000</v>
      </c>
      <c r="E10" s="112">
        <v>2869920</v>
      </c>
      <c r="F10" s="103">
        <v>0</v>
      </c>
      <c r="G10" s="103">
        <v>566430</v>
      </c>
      <c r="H10" s="51">
        <f t="shared" si="0"/>
        <v>25145350</v>
      </c>
      <c r="I10" s="58">
        <v>3468120</v>
      </c>
      <c r="J10" s="52">
        <f t="shared" si="1"/>
        <v>21677230</v>
      </c>
    </row>
    <row r="11" spans="1:10" ht="30" customHeight="1" x14ac:dyDescent="0.3">
      <c r="A11" s="48">
        <v>7</v>
      </c>
      <c r="B11" s="49" t="s">
        <v>163</v>
      </c>
      <c r="C11" s="50" t="s">
        <v>249</v>
      </c>
      <c r="D11" s="104">
        <v>24377000</v>
      </c>
      <c r="E11" s="112">
        <v>1526640</v>
      </c>
      <c r="F11" s="103">
        <v>850650</v>
      </c>
      <c r="G11" s="103">
        <v>958720</v>
      </c>
      <c r="H11" s="51">
        <f t="shared" si="0"/>
        <v>27713010</v>
      </c>
      <c r="I11" s="58">
        <v>1123070</v>
      </c>
      <c r="J11" s="52">
        <f t="shared" si="1"/>
        <v>26589940</v>
      </c>
    </row>
    <row r="12" spans="1:10" ht="30" customHeight="1" x14ac:dyDescent="0.3">
      <c r="A12" s="48">
        <v>8</v>
      </c>
      <c r="B12" s="50" t="s">
        <v>128</v>
      </c>
      <c r="C12" s="50" t="s">
        <v>131</v>
      </c>
      <c r="D12" s="104">
        <v>30866200</v>
      </c>
      <c r="E12" s="112">
        <v>3077400</v>
      </c>
      <c r="F12" s="103">
        <v>1020000</v>
      </c>
      <c r="G12" s="103">
        <v>1153040</v>
      </c>
      <c r="H12" s="51">
        <f t="shared" si="0"/>
        <v>36116640</v>
      </c>
      <c r="I12" s="56">
        <v>3810940</v>
      </c>
      <c r="J12" s="52">
        <f t="shared" si="1"/>
        <v>32305700</v>
      </c>
    </row>
    <row r="13" spans="1:10" ht="30" customHeight="1" thickBot="1" x14ac:dyDescent="0.35">
      <c r="A13" s="165"/>
      <c r="B13" s="53"/>
      <c r="C13" s="53" t="s">
        <v>89</v>
      </c>
      <c r="D13" s="53" t="s">
        <v>90</v>
      </c>
      <c r="E13" s="53" t="s">
        <v>91</v>
      </c>
      <c r="F13" s="53"/>
      <c r="G13" s="53" t="s">
        <v>92</v>
      </c>
      <c r="H13" s="53" t="s">
        <v>93</v>
      </c>
      <c r="I13" s="53" t="s">
        <v>89</v>
      </c>
      <c r="J13" s="166"/>
    </row>
    <row r="14" spans="1:10" ht="30" customHeight="1" x14ac:dyDescent="0.3">
      <c r="A14" s="39"/>
      <c r="B14" s="39"/>
      <c r="C14" s="39"/>
      <c r="D14" s="39"/>
      <c r="E14" s="39"/>
      <c r="F14" s="39"/>
      <c r="G14" s="39"/>
      <c r="H14" s="39"/>
      <c r="I14" s="39"/>
      <c r="J14" s="39"/>
    </row>
    <row r="15" spans="1:10" ht="354" customHeight="1" x14ac:dyDescent="0.3">
      <c r="A15" s="39"/>
      <c r="B15" s="39"/>
      <c r="C15" s="39"/>
      <c r="D15" s="39"/>
      <c r="E15" s="39"/>
      <c r="F15" s="39"/>
      <c r="G15" s="39"/>
      <c r="H15" s="39"/>
      <c r="I15" s="39"/>
      <c r="J15" s="39"/>
    </row>
    <row r="16" spans="1:10" ht="30" customHeight="1" x14ac:dyDescent="0.3">
      <c r="A16" s="39"/>
      <c r="B16" s="39"/>
      <c r="C16" s="39"/>
      <c r="D16" s="39"/>
      <c r="E16" s="39"/>
      <c r="F16" s="39"/>
      <c r="G16" s="39"/>
      <c r="H16" s="39"/>
      <c r="I16" s="39"/>
      <c r="J16" s="39"/>
    </row>
    <row r="17" s="39" customFormat="1" ht="30" customHeight="1" x14ac:dyDescent="0.3"/>
    <row r="18" s="39" customFormat="1" ht="30" customHeight="1" x14ac:dyDescent="0.3"/>
    <row r="19" s="39" customFormat="1" ht="30" customHeight="1" x14ac:dyDescent="0.3"/>
    <row r="20" s="39" customFormat="1" ht="30" customHeight="1" x14ac:dyDescent="0.3"/>
    <row r="21" s="39" customFormat="1" ht="30" customHeight="1" x14ac:dyDescent="0.3"/>
    <row r="22" s="39" customFormat="1" ht="30" customHeight="1" x14ac:dyDescent="0.3"/>
    <row r="23" s="39" customFormat="1" ht="30" customHeight="1" x14ac:dyDescent="0.3"/>
    <row r="24" s="39" customFormat="1" ht="30" customHeight="1" x14ac:dyDescent="0.3"/>
    <row r="25" s="39" customFormat="1" ht="30" customHeight="1" x14ac:dyDescent="0.3"/>
    <row r="26" s="39" customFormat="1" ht="30" customHeight="1" x14ac:dyDescent="0.3"/>
    <row r="27" s="39" customFormat="1" ht="30" customHeight="1" x14ac:dyDescent="0.3"/>
    <row r="28" s="39" customFormat="1" ht="30" customHeight="1" x14ac:dyDescent="0.3"/>
    <row r="29" s="39" customFormat="1" ht="30" customHeight="1" x14ac:dyDescent="0.3"/>
  </sheetData>
  <mergeCells count="9">
    <mergeCell ref="A1:J1"/>
    <mergeCell ref="A3:A4"/>
    <mergeCell ref="B3:B4"/>
    <mergeCell ref="C3:C4"/>
    <mergeCell ref="D3:D4"/>
    <mergeCell ref="E3:G3"/>
    <mergeCell ref="H3:H4"/>
    <mergeCell ref="I3:I4"/>
    <mergeCell ref="J3:J4"/>
  </mergeCells>
  <phoneticPr fontId="1" type="noConversion"/>
  <printOptions horizontalCentered="1"/>
  <pageMargins left="0.23622047244094491" right="0.23622047244094491" top="0.74803149606299213" bottom="0.74803149606299213" header="0.31496062992125984" footer="0.31496062992125984"/>
  <pageSetup paperSize="9" scale="55"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6</vt:i4>
      </vt:variant>
      <vt:variant>
        <vt:lpstr>이름 지정된 범위</vt:lpstr>
      </vt:variant>
      <vt:variant>
        <vt:i4>7</vt:i4>
      </vt:variant>
    </vt:vector>
  </HeadingPairs>
  <TitlesOfParts>
    <vt:vector size="13" baseType="lpstr">
      <vt:lpstr>예산총칙</vt:lpstr>
      <vt:lpstr>예산변경사유서</vt:lpstr>
      <vt:lpstr>총괄표</vt:lpstr>
      <vt:lpstr>세입</vt:lpstr>
      <vt:lpstr>세출</vt:lpstr>
      <vt:lpstr>임직원보수일람표</vt:lpstr>
      <vt:lpstr>세입!Print_Area</vt:lpstr>
      <vt:lpstr>세출!Print_Area</vt:lpstr>
      <vt:lpstr>임직원보수일람표!Print_Area</vt:lpstr>
      <vt:lpstr>총괄표!Print_Area</vt:lpstr>
      <vt:lpstr>세입!Print_Titles</vt:lpstr>
      <vt:lpstr>세출!Print_Titles</vt:lpstr>
      <vt:lpstr>총괄표!Print_Titles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2025-12-10T17:04:04Z</cp:lastPrinted>
  <dcterms:created xsi:type="dcterms:W3CDTF">2023-02-07T01:59:23Z</dcterms:created>
  <dcterms:modified xsi:type="dcterms:W3CDTF">2025-12-11T07:59:16Z</dcterms:modified>
</cp:coreProperties>
</file>