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main\PC4 DATA\♣2025 총괄♣\2025-(B)총무회계-(a)공통\02-예결산서\2025년 부산영도시니어클럽 예산\"/>
    </mc:Choice>
  </mc:AlternateContent>
  <xr:revisionPtr revIDLastSave="0" documentId="13_ncr:1_{2E6A5816-3487-497B-A398-60F6D87F8BD3}" xr6:coauthVersionLast="44" xr6:coauthVersionMax="47" xr10:uidLastSave="{00000000-0000-0000-0000-000000000000}"/>
  <bookViews>
    <workbookView xWindow="-120" yWindow="-120" windowWidth="29040" windowHeight="15720" firstSheet="2" activeTab="4" xr2:uid="{00000000-000D-0000-FFFF-FFFF00000000}"/>
  </bookViews>
  <sheets>
    <sheet name="예산총칙" sheetId="2" r:id="rId1"/>
    <sheet name="예산변경사유서" sheetId="3" r:id="rId2"/>
    <sheet name="총괄표" sheetId="4" r:id="rId3"/>
    <sheet name="세입" sheetId="8" r:id="rId4"/>
    <sheet name="세출" sheetId="9" r:id="rId5"/>
    <sheet name="임직원보수일람표" sheetId="7" r:id="rId6"/>
  </sheets>
  <externalReferences>
    <externalReference r:id="rId7"/>
    <externalReference r:id="rId8"/>
  </externalReferences>
  <definedNames>
    <definedName name="_xlnm.Print_Area" localSheetId="3">세입!$A$1:$I$18</definedName>
    <definedName name="_xlnm.Print_Area" localSheetId="4">세출!$A$1:$I$58</definedName>
    <definedName name="_xlnm.Print_Area" localSheetId="5">임직원보수일람표!$A$1:$K$29</definedName>
    <definedName name="_xlnm.Print_Titles" localSheetId="3">세입!$3:$4</definedName>
    <definedName name="_xlnm.Print_Titles" localSheetId="4">세출!$3:$4</definedName>
    <definedName name="_xlnm.Print_Titles" localSheetId="2">총괄표!$4:$6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19" i="4" l="1"/>
  <c r="I13" i="7" l="1"/>
  <c r="K13" i="7" s="1"/>
  <c r="I6" i="7"/>
  <c r="I7" i="7"/>
  <c r="I8" i="7"/>
  <c r="I9" i="7"/>
  <c r="I10" i="7"/>
  <c r="I12" i="7"/>
  <c r="I5" i="7"/>
  <c r="G5" i="8" l="1"/>
  <c r="F7" i="4"/>
  <c r="L21" i="4"/>
  <c r="F18" i="8" l="1"/>
  <c r="G18" i="8"/>
  <c r="H46" i="9" l="1"/>
  <c r="D13" i="2" l="1"/>
  <c r="D12" i="2"/>
  <c r="I11" i="7" l="1"/>
  <c r="K11" i="7" s="1"/>
  <c r="H5" i="9" l="1"/>
  <c r="H6" i="8"/>
  <c r="H7" i="8"/>
  <c r="H8" i="8"/>
  <c r="H9" i="8"/>
  <c r="H10" i="8"/>
  <c r="H11" i="8"/>
  <c r="H12" i="8"/>
  <c r="H13" i="8"/>
  <c r="H14" i="8"/>
  <c r="H15" i="8"/>
  <c r="H16" i="8"/>
  <c r="H17" i="8"/>
  <c r="H5" i="8"/>
  <c r="F60" i="4"/>
  <c r="H18" i="8" l="1"/>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H6" i="9"/>
  <c r="H7" i="9"/>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7" i="9"/>
  <c r="H48" i="9"/>
  <c r="H49" i="9"/>
  <c r="H50" i="9"/>
  <c r="H51" i="9"/>
  <c r="H52" i="9"/>
  <c r="H53" i="9"/>
  <c r="H54" i="9"/>
  <c r="H55" i="9"/>
  <c r="H56" i="9"/>
  <c r="H57" i="9"/>
  <c r="G18" i="4" l="1"/>
  <c r="D25" i="2" l="1"/>
  <c r="D23" i="2"/>
  <c r="D22" i="2"/>
  <c r="D21" i="2"/>
  <c r="D16" i="2"/>
  <c r="D15" i="2"/>
  <c r="D14" i="2"/>
  <c r="G58" i="9" l="1"/>
  <c r="F58" i="9"/>
  <c r="E60" i="4"/>
  <c r="G17" i="4"/>
  <c r="G16" i="4"/>
  <c r="L60" i="4"/>
  <c r="G15" i="4"/>
  <c r="G14" i="4"/>
  <c r="G13" i="4"/>
  <c r="G12" i="4"/>
  <c r="G11" i="4"/>
  <c r="G10" i="4"/>
  <c r="G9" i="4"/>
  <c r="G8" i="4"/>
  <c r="M7" i="4"/>
  <c r="M60" i="4" s="1"/>
  <c r="G7" i="4"/>
  <c r="G60" i="4" l="1"/>
  <c r="H58" i="9"/>
  <c r="K60" i="4"/>
  <c r="D11" i="2" l="1"/>
  <c r="K12" i="7" l="1"/>
  <c r="K10" i="7"/>
  <c r="K9" i="7"/>
  <c r="K8" i="7"/>
  <c r="K7" i="7"/>
  <c r="K6" i="7"/>
  <c r="K5" i="7"/>
  <c r="A17" i="3"/>
  <c r="A16" i="3"/>
  <c r="C23" i="2"/>
  <c r="C22" i="2"/>
  <c r="D26" i="2"/>
  <c r="C21" i="2"/>
  <c r="D17" i="2"/>
  <c r="C6" i="2" s="1"/>
  <c r="B6" i="2" l="1"/>
</calcChain>
</file>

<file path=xl/sharedStrings.xml><?xml version="1.0" encoding="utf-8"?>
<sst xmlns="http://schemas.openxmlformats.org/spreadsheetml/2006/main" count="389" uniqueCount="252">
  <si>
    <t>예 산 총 칙</t>
  </si>
  <si>
    <t xml:space="preserve"> 제2조 1. 세입세출의 명세는 세입 · 세출 예산서와 같다.           </t>
    <phoneticPr fontId="7" type="noConversion"/>
  </si>
  <si>
    <t xml:space="preserve">          2. 세입의 주요재원은 다음과 같다.</t>
    <phoneticPr fontId="6" type="noConversion"/>
  </si>
  <si>
    <t>사업수입</t>
    <phoneticPr fontId="6" type="noConversion"/>
  </si>
  <si>
    <t>보조금수입</t>
    <phoneticPr fontId="6" type="noConversion"/>
  </si>
  <si>
    <t>후원금</t>
    <phoneticPr fontId="1" type="noConversion"/>
  </si>
  <si>
    <t>이월금</t>
    <phoneticPr fontId="6" type="noConversion"/>
  </si>
  <si>
    <t>잡수입</t>
    <phoneticPr fontId="6" type="noConversion"/>
  </si>
  <si>
    <t>계</t>
    <phoneticPr fontId="6" type="noConversion"/>
  </si>
  <si>
    <t xml:space="preserve">           3. 세출의 내용은 다음과 같다.</t>
    <phoneticPr fontId="6" type="noConversion"/>
  </si>
  <si>
    <t>잡지출</t>
    <phoneticPr fontId="6" type="noConversion"/>
  </si>
  <si>
    <t>예비비 및 기타</t>
    <phoneticPr fontId="6" type="noConversion"/>
  </si>
  <si>
    <t>제3조 예산비용이 긴박한 경우 시설의 장이 우선 집행하고 이사회의 결의를 얻도록 한다.</t>
    <phoneticPr fontId="7" type="noConversion"/>
  </si>
  <si>
    <t>부산영도시니어클럽</t>
    <phoneticPr fontId="6" type="noConversion"/>
  </si>
  <si>
    <t>-아 래-</t>
  </si>
  <si>
    <t>1. 총 평</t>
  </si>
  <si>
    <t>2. 항목별 변경사유</t>
  </si>
  <si>
    <t>세 입</t>
  </si>
  <si>
    <t>세 출</t>
  </si>
  <si>
    <t>예산항목</t>
  </si>
  <si>
    <t>변경사유</t>
  </si>
  <si>
    <t>사업단수입</t>
    <phoneticPr fontId="6" type="noConversion"/>
  </si>
  <si>
    <t>사무비</t>
    <phoneticPr fontId="1" type="noConversion"/>
  </si>
  <si>
    <t>재산조성비</t>
    <phoneticPr fontId="1" type="noConversion"/>
  </si>
  <si>
    <t>후원금</t>
    <phoneticPr fontId="6" type="noConversion"/>
  </si>
  <si>
    <t>사업비</t>
    <phoneticPr fontId="1" type="noConversion"/>
  </si>
  <si>
    <t>전입금</t>
    <phoneticPr fontId="6" type="noConversion"/>
  </si>
  <si>
    <t>잡지출</t>
    <phoneticPr fontId="1" type="noConversion"/>
  </si>
  <si>
    <t>해당없음</t>
    <phoneticPr fontId="6" type="noConversion"/>
  </si>
  <si>
    <t>예비비 및 기타</t>
    <phoneticPr fontId="1" type="noConversion"/>
  </si>
  <si>
    <t>(단위 : 원)</t>
    <phoneticPr fontId="1" type="noConversion"/>
  </si>
  <si>
    <t>순번</t>
  </si>
  <si>
    <t>세입</t>
  </si>
  <si>
    <t>세출</t>
  </si>
  <si>
    <t>관</t>
  </si>
  <si>
    <t>항</t>
  </si>
  <si>
    <t>목</t>
  </si>
  <si>
    <t>예산액</t>
  </si>
  <si>
    <t>당초</t>
    <phoneticPr fontId="1" type="noConversion"/>
  </si>
  <si>
    <t>추경</t>
    <phoneticPr fontId="1" type="noConversion"/>
  </si>
  <si>
    <t>증감액</t>
  </si>
  <si>
    <t>사업수입</t>
  </si>
  <si>
    <t>사무비</t>
  </si>
  <si>
    <t>인건비</t>
  </si>
  <si>
    <t>급여</t>
  </si>
  <si>
    <t>보조금수입</t>
  </si>
  <si>
    <t>국고보조금</t>
  </si>
  <si>
    <t>제수당</t>
  </si>
  <si>
    <t>시도보조금</t>
  </si>
  <si>
    <t>퇴직금 및 퇴직적립금</t>
  </si>
  <si>
    <t>시군구보조금</t>
  </si>
  <si>
    <t>사회보험부담금</t>
  </si>
  <si>
    <t>전입금</t>
  </si>
  <si>
    <t>법인전입금(후원금)</t>
  </si>
  <si>
    <t>기타후생경비</t>
  </si>
  <si>
    <t>이월금</t>
  </si>
  <si>
    <t>전년도이월금</t>
  </si>
  <si>
    <t>업무추진비</t>
  </si>
  <si>
    <t>기관운영비</t>
  </si>
  <si>
    <t>전년도이월금(후원금)</t>
  </si>
  <si>
    <t>회의비</t>
  </si>
  <si>
    <t>잡수입</t>
  </si>
  <si>
    <t>기타예금이자수입</t>
  </si>
  <si>
    <t>운영비</t>
  </si>
  <si>
    <t>여비</t>
  </si>
  <si>
    <t>기타잡수입</t>
  </si>
  <si>
    <t>수용비 및 수수료</t>
  </si>
  <si>
    <t>공공요금</t>
  </si>
  <si>
    <t>제세공과금</t>
  </si>
  <si>
    <t>기타운영비</t>
  </si>
  <si>
    <t>사업비</t>
  </si>
  <si>
    <t>예비비 및 기타</t>
  </si>
  <si>
    <t>예비비</t>
  </si>
  <si>
    <t>반환금</t>
  </si>
  <si>
    <t>합계</t>
  </si>
  <si>
    <t>구분</t>
  </si>
  <si>
    <t>산출내역</t>
  </si>
  <si>
    <t>( 단위 : 원)</t>
    <phoneticPr fontId="1" type="noConversion"/>
  </si>
  <si>
    <t>순위</t>
    <phoneticPr fontId="6" type="noConversion"/>
  </si>
  <si>
    <t>직종 또는 직위(급)</t>
  </si>
  <si>
    <t>성명</t>
  </si>
  <si>
    <t>본봉</t>
  </si>
  <si>
    <t>수당</t>
  </si>
  <si>
    <t>계</t>
  </si>
  <si>
    <t>공제액</t>
  </si>
  <si>
    <t>차감지급액</t>
  </si>
  <si>
    <t>명절휴가비</t>
    <phoneticPr fontId="6" type="noConversion"/>
  </si>
  <si>
    <t>관장</t>
    <phoneticPr fontId="1" type="noConversion"/>
  </si>
  <si>
    <t>김정현</t>
    <phoneticPr fontId="1" type="noConversion"/>
  </si>
  <si>
    <t>-</t>
    <phoneticPr fontId="6" type="noConversion"/>
  </si>
  <si>
    <t>이</t>
    <phoneticPr fontId="6" type="noConversion"/>
  </si>
  <si>
    <t>하</t>
    <phoneticPr fontId="6" type="noConversion"/>
  </si>
  <si>
    <t>여</t>
    <phoneticPr fontId="1" type="noConversion"/>
  </si>
  <si>
    <t>백</t>
    <phoneticPr fontId="1" type="noConversion"/>
  </si>
  <si>
    <t>법인전입금</t>
  </si>
  <si>
    <t>사업단사업비</t>
  </si>
  <si>
    <t>방아깨비사업비</t>
  </si>
  <si>
    <t>어울림사업비</t>
  </si>
  <si>
    <t>주차장관리사업비</t>
  </si>
  <si>
    <t>요리조리사업비</t>
  </si>
  <si>
    <t>싱싱가게사업비</t>
  </si>
  <si>
    <t>풀잎0℃카페사업비</t>
  </si>
  <si>
    <t>금비사업비</t>
  </si>
  <si>
    <t>공공시설봉사사업비</t>
  </si>
  <si>
    <t>맑은누리사업비</t>
  </si>
  <si>
    <t>학교환경관리사업비</t>
  </si>
  <si>
    <t>횡단보도관리사업비</t>
  </si>
  <si>
    <t>지역공원클린사업사업비</t>
  </si>
  <si>
    <t>푸른바다사업비</t>
  </si>
  <si>
    <t>학교교통지킴이사업비</t>
  </si>
  <si>
    <t>교통안전활동사업비</t>
  </si>
  <si>
    <t>안전생활서비스사업비</t>
  </si>
  <si>
    <t>지역아동센터봉사사업비</t>
  </si>
  <si>
    <t>마을지킴이사업비</t>
  </si>
  <si>
    <t>기타시설지원사업비</t>
  </si>
  <si>
    <t>공익증진서비스사업비</t>
  </si>
  <si>
    <t>소방안전사업비</t>
  </si>
  <si>
    <t>장애인시설지원사업비</t>
  </si>
  <si>
    <t>보육교사도우미사업비</t>
  </si>
  <si>
    <t>지킴이사업비</t>
  </si>
  <si>
    <t>실버보금자리사업비</t>
  </si>
  <si>
    <t>사업단지원사업비</t>
  </si>
  <si>
    <t>시장형지원사업비</t>
  </si>
  <si>
    <t>기타사업지원사업비</t>
  </si>
  <si>
    <t>일반사업비</t>
  </si>
  <si>
    <t>홍보사업비</t>
  </si>
  <si>
    <t>사회복지사</t>
    <phoneticPr fontId="1" type="noConversion"/>
  </si>
  <si>
    <t>사무원</t>
    <phoneticPr fontId="1" type="noConversion"/>
  </si>
  <si>
    <t>이준희</t>
    <phoneticPr fontId="1" type="noConversion"/>
  </si>
  <si>
    <t>권수정</t>
    <phoneticPr fontId="1" type="noConversion"/>
  </si>
  <si>
    <t>권수란</t>
    <phoneticPr fontId="1" type="noConversion"/>
  </si>
  <si>
    <t>가족수당</t>
    <phoneticPr fontId="1" type="noConversion"/>
  </si>
  <si>
    <t>시간외</t>
    <phoneticPr fontId="6" type="noConversion"/>
  </si>
  <si>
    <t>법인전입금</t>
    <phoneticPr fontId="1" type="noConversion"/>
  </si>
  <si>
    <t>추경</t>
    <phoneticPr fontId="1" type="noConversion"/>
  </si>
  <si>
    <t>당초</t>
    <phoneticPr fontId="1" type="noConversion"/>
  </si>
  <si>
    <t>추경</t>
    <phoneticPr fontId="1" type="noConversion"/>
  </si>
  <si>
    <t>당초</t>
    <phoneticPr fontId="1" type="noConversion"/>
  </si>
  <si>
    <t>(단위 : 원)</t>
    <phoneticPr fontId="1" type="noConversion"/>
  </si>
  <si>
    <t>후원금수입</t>
    <phoneticPr fontId="6" type="noConversion"/>
  </si>
  <si>
    <t>지정후원금</t>
    <phoneticPr fontId="6" type="noConversion"/>
  </si>
  <si>
    <t>비지정후원금</t>
    <phoneticPr fontId="6" type="noConversion"/>
  </si>
  <si>
    <t>불용매각대</t>
  </si>
  <si>
    <t>시설비</t>
    <phoneticPr fontId="1" type="noConversion"/>
  </si>
  <si>
    <t>시설장비유지비</t>
  </si>
  <si>
    <t>치안지킴이사업비</t>
  </si>
  <si>
    <t>마을탐방사업비</t>
  </si>
  <si>
    <t>차량비</t>
    <phoneticPr fontId="1" type="noConversion"/>
  </si>
  <si>
    <t>마을지기사업비</t>
  </si>
  <si>
    <t>우체국지원사업비</t>
  </si>
  <si>
    <t>담당자사업비</t>
  </si>
  <si>
    <t>선임사회복지사</t>
    <phoneticPr fontId="1" type="noConversion"/>
  </si>
  <si>
    <t>자원순환사업비</t>
    <phoneticPr fontId="1" type="noConversion"/>
  </si>
  <si>
    <t>위기가구관리사업비</t>
    <phoneticPr fontId="1" type="noConversion"/>
  </si>
  <si>
    <t>마을건강파트너사업비</t>
    <phoneticPr fontId="1" type="noConversion"/>
  </si>
  <si>
    <t>ESG사업비</t>
    <phoneticPr fontId="1" type="noConversion"/>
  </si>
  <si>
    <t>증감액</t>
    <phoneticPr fontId="1" type="noConversion"/>
  </si>
  <si>
    <t>지킴이사업비</t>
    <phoneticPr fontId="1" type="noConversion"/>
  </si>
  <si>
    <t>마을탐방사업비</t>
    <phoneticPr fontId="1" type="noConversion"/>
  </si>
  <si>
    <t>마을지기사업비</t>
    <phoneticPr fontId="1" type="noConversion"/>
  </si>
  <si>
    <t>우체국지원사업비</t>
    <phoneticPr fontId="1" type="noConversion"/>
  </si>
  <si>
    <t/>
  </si>
  <si>
    <t xml:space="preserve">차량수리비 등 200,000*5회 </t>
  </si>
  <si>
    <t xml:space="preserve">시설장비유지비 1,000,000*1회 </t>
  </si>
  <si>
    <r>
      <t xml:space="preserve">     부산영도시니어클럽 2025년 임</t>
    </r>
    <r>
      <rPr>
        <b/>
        <sz val="25"/>
        <rFont val="MS Gothic"/>
        <family val="3"/>
        <charset val="128"/>
      </rPr>
      <t>․</t>
    </r>
    <r>
      <rPr>
        <b/>
        <sz val="25"/>
        <rFont val="굴림"/>
        <family val="3"/>
        <charset val="129"/>
      </rPr>
      <t>직원보수일람표</t>
    </r>
    <phoneticPr fontId="1" type="noConversion"/>
  </si>
  <si>
    <t>예귀정</t>
    <phoneticPr fontId="1" type="noConversion"/>
  </si>
  <si>
    <t>엄경준</t>
    <phoneticPr fontId="1" type="noConversion"/>
  </si>
  <si>
    <t>이미네</t>
    <phoneticPr fontId="1" type="noConversion"/>
  </si>
  <si>
    <t>사회복지사</t>
    <phoneticPr fontId="1" type="noConversion"/>
  </si>
  <si>
    <t>변동없음</t>
    <phoneticPr fontId="6" type="noConversion"/>
  </si>
  <si>
    <t>변동없음</t>
    <phoneticPr fontId="1" type="noConversion"/>
  </si>
  <si>
    <t>제4조 예비비는 예산의 1% 이내로 한다.</t>
    <phoneticPr fontId="6" type="noConversion"/>
  </si>
  <si>
    <t>부산영도시니어클럽 2025년 2차 추가경정예산서(세입내역서)</t>
    <phoneticPr fontId="1" type="noConversion"/>
  </si>
  <si>
    <t>방아깨비사업수입 19,170,000*12개월, 어울림사업수입 7,500,000*12개월, 주차장사업수입 18,440,000*12개월, 요리조리사업단사업수입 20,833,333*12개월, 영도할매싱싱가게사업단사업수입12,500,000*12개월, 0℃카페사업단사업수입 17,083,333*12개월, 금비사업단사업수입 9,440,000*12개월, 지킴이사업수입 25,907,170*12개월</t>
    <phoneticPr fontId="32" type="noConversion"/>
  </si>
  <si>
    <t>비지정후원금 6,000,000</t>
    <phoneticPr fontId="32" type="noConversion"/>
  </si>
  <si>
    <t>부산영도시니어클럽 2025년 2차 추가경정예산서(세출내역서)</t>
    <phoneticPr fontId="1" type="noConversion"/>
  </si>
  <si>
    <t>직원복지포인트 120,000*7명,직원인센티브 15,000,000*1회</t>
    <phoneticPr fontId="1" type="noConversion"/>
  </si>
  <si>
    <t>기관(운영위원)명절선물 170,000*1회,유관기관 업무 100,000*6회</t>
    <phoneticPr fontId="1" type="noConversion"/>
  </si>
  <si>
    <t>운영위원회의비 100,000*3회</t>
    <phoneticPr fontId="1" type="noConversion"/>
  </si>
  <si>
    <t>직원워크숍 1,652,000,보수교육비 28,000*7명+28,000*19명,내.외부교육비 300,000*1회,신원보증보험가입 20,500*8명+20,000*22명,직원 해외연수비 400,000*2회,야근식대비 10,000*24명*2회,직원회식비 300,000*1회</t>
    <phoneticPr fontId="1" type="noConversion"/>
  </si>
  <si>
    <t>스타렉스 보험료 1,957,580* 1회,인건비 436,000*10명*12개월,스티커구입 1,000,000*3회,포장상자구입 1,000,000*4회,홍보 750,612*5회,고용/산재 보험료 125,000*12개월,교육참가비 150,000*1회,차량유류비 70,000*35회,사업진행비 2,005,763*12회,문화행사비 60,000*10명,세금(부가세포함) 4,425,515*4회,참깨구입 210,000*30포대*18회,들깨구입 143,818*20포대*8회,담당자처우개선비 750,000*2회,장비구입비, 1,182,000*2회,공공요금 636,805*12회,450,000*4회 = 1,800,000,480,000*8회 = 3,840,000,피복비 125,000*4회,총회/간담회/평가회 식대비 15000*10명*4회</t>
    <phoneticPr fontId="1" type="noConversion"/>
  </si>
  <si>
    <t>단말기요금 10,039*4대*12회,문화활동비 22,664*25명*2회,보험 7,348*25명*12회,유류비 58,000*5회,처우개선비 419,400*2회,세금 3,776,160*4회,교육비 4,182*25명*10회,피복비 11,280*25명*2회,기장수수료 200,000*12회,명절선물비 27,500*25명*2회,소모품구입비외 10,000,000*1회,수탁료 15,073,640*10회,회의비 14,000*20명*1회,인건비 383,533원*25명*12회,인센티브 100,000*25명*2회,보험료 116,000*5회</t>
    <phoneticPr fontId="1" type="noConversion"/>
  </si>
  <si>
    <t>기장수수료 90,000*12회,소모품(도시락용기외) 800,000*5회,공산품 1,309,330*12회,우편발송비 265,000*2회,차량렌트비 425,000*6회,포스기 대여료 19,500*12회,물품대금 4,500,000*12회,상하수도 요금 95,000*6회,홍보 500,000*3회,출장비 150,000*1회,총회/간담회/평가회 식대비 17,000*15명*2회,교육참가비 150,000*1회,재료구입비 3,022,500*10회,인건비 361,000*15명*12개월,문화활동비 60,000*15회*1회
월세 869,000*8개월,공공요금 410,000*12개월,고용/산재 보험료91,667*12개</t>
    <phoneticPr fontId="1" type="noConversion"/>
  </si>
  <si>
    <t>부가세 500,000*4회,출장비(교통+일비) 263,620*1회,현수막제작비 200,000*2회,홍보물품제작비 600,000*2회,교육참가비 150,000*1회,문화활동비 30,000*35명*1회,기장수수료 30,000*12회,보건증 3,000*5명*1회
잠복결핵 50,000*2명*1회,급여명세서 수수료 30,000*2회,문구류구입비 207,783*1회,광고게재비480,000*2회,청소용품구입비 200,000*4회,법인세조정수수료 272,154*1회,참여자 명절선물비 30,000*35명*2회,수요처 명절선물비 20,000*35명*2회,안전물품구입비 201,000*5회,마스크구입비 125,000*4회,인건비461,381*35명*12개월,유류비 40,000*6회,워크북제작비 132,000*1회,교육다과비 4,269*35명*5회,상해보험료 16,500*35명*1회,사회보험료 250,000*12개월,참여자 회의비18,000*35명*1회,처우개선비 419,400*2회</t>
    <phoneticPr fontId="1" type="noConversion"/>
  </si>
  <si>
    <t>연차 31,710*118명*8회,기본급 잔여금액 200×118명×10회,급여명세서 발송수수료 650,000×2분기,기장수수료 110,000×12회,청소용품 구입 50,000×2회,노무사자문료 165,000×2회,현수막제작비 66,000×1회,문구류 555,780×1회,배상책임보험 4,500×118명×1회,사업평가회 18,000×118명×1회,건강보험 28,360×118명×10개월,주휴 126,840*118명*10개월,PC 등 구입비 1,206,700×1회,요양보험 3,670×118명×10개월
급여 634,000*118명*10개월,혹서기 키트 8,500×122개×1회,유류비 40,000×4회,가족수당 280,000×12회
명절수당 1,258,200×4회,문화활동비 23,660×118명×1회,전화요금 100,000*1회,산재보험 7,400×118명×10개월,고용보험 3,600×118명×10개월</t>
    <phoneticPr fontId="1" type="noConversion"/>
  </si>
  <si>
    <t xml:space="preserve">유류비 40,000*1회,기장수수료 120,000*1회,보건증발급비 3,000*60명,기본급잔여금액 200*60명*10개월
문구류 192,580,교육비 4,463*60명*2회,요양보험 3,670*60명*10개월,급여 634,000*60명*10개월,산재보험 7,400*60명*10개월,배상책임보험 4,500*60명*1회,연차수당 31,710*60명*7.5회,회의비 52,800*1회,사업평가회 15,000*60명*1회,교육참가비 150,000*1회,출장비 263,620*1회,홍보비 198,900*1회,가족수당 100,000*6개월,명절수당 1,258,200*4회,경력수당 50,000*6개월,앞지마 등 14,000*60명,문화활동비 22,538*60명*1회,전화요금 100,000*1회,고용보험 3,600*60명*10개월,주휴 126,840*60명*10개월,건강보험 28,360*60명*10개월 </t>
    <phoneticPr fontId="1" type="noConversion"/>
  </si>
  <si>
    <t>주휴수당 126,840*40명*10개,간담회비 15,000*40명*1회,요양보험료   3,670*40명*10개월,고용보험료   4,860*40명*10개월,급여 634,000*40명*10개월,교육참가비 150,000,전화요금 29,140*1회,건강보험료 28,360*40명*10개월,산재보험료   7,400*40명*10개월,배상책임보험료 4,500*40명,연차수당 31,710*40명*8회,문화활동비 21,797*40명*1회 ,출장비 263,620,교육비 4,500*40명*4회,명절수당 1,258,200*1회, 가족수당 440,000, 담당자보험부족분 233,560,모기기피제 300,000 문구류 1,314,400</t>
    <phoneticPr fontId="1" type="noConversion"/>
  </si>
  <si>
    <t>전화요금 64,680*1회,고용보험료 3,600*57명*10개월,간담회 15,000*58명,교육비 4,500*57명*7회,문화활동비 23,527*57명*1회,요양보험료 3,670*57명*10개월,보건증 발급수수료 3,000*45명*1회,문구류 521,020
명절수당 1,258,200*3회,가족수당 60,000*3개월,경력수당 100,000*6개월,주 126,840*57명*10개월,연차 31,710*57*8회,건강보험료 28,360*57명*10개월,급여 634,000*57명*10개월,산재보험료 7,400*57명*10개월
참여자배상책임보험료 4,500*57명</t>
    <phoneticPr fontId="1" type="noConversion"/>
  </si>
  <si>
    <t>인건비 634,000*11명*10개월,피복비 8,500×11명×1회,건강보험 27,650×11명×10개월,요양보험 3,580×11명×10개월,참여자 산재보험 7,170*10회*11명,배상책임보험료 49,500×1회,기본급 잔여금액 200×11명×10개월,문구류 275,145*1회,가족수당 190,000원,주휴수당 126,840*11명*10회,교육비 4,500×11명×4회
문화활동비 21,636*11명 *1회,유류비 40,000×3회,전화요금 33,890×1회,리플릿 제작비 198,900×1회,연차 31,710*11명*8.5회,간담회비 15,000×11명×1회,고용보험 3,510×11명×10개월</t>
    <phoneticPr fontId="1" type="noConversion"/>
  </si>
  <si>
    <t>주유비 40,000*2회,고용 3,600*91명*10개월,산재 5,800*91명*10개월,리플릿제작 198,900*1회,연차 31,710*91명*8회,인건비 634,000*91명*10개월,교육비 4,500*92명*2회=828,000원,4,500*90명*1회=405,000원,요양 3,670*91명*10개월,가족수당 438,540,명절수당 4,298,860,퇴직급여 2,817,500,앞치마 8,900*100명*1회=890,000,넥쿨러 1,000*269개=269,000,전화요금 100,000*1회,건강 28,360*91명*10개월,문자수수료 100,000*2회=200,000,잠복결핵검사 50,000*32명=1,600,000,보건증 검사 3,000*95명=285,000,활동물품 100,000*1회 =100,000,기본급 잔여금액 200*91명*10개월=182,000,문구류 : 612,620,주휴 126,840*91명*10개월,배상책임보험 4,500*92명*1회,사업평가회비 15,000*92명*1회,문화활동비 21,457*92명*1회</t>
    <phoneticPr fontId="1" type="noConversion"/>
  </si>
  <si>
    <t>주휴 126,840*28명*10개월,건강보험료 28,360*28명*10개월,요양보험료   3,670*28명*10개월,연차수당 31,710*28명*7회,산재보험료   7,360*28명*10개월,명절수당 1,258,200*1회, 담당자보험부족분 244,000
간담회비 15,000*28명*2회,모기기피제 150,000 문구류 842,280,급여 634,000*28*10개월,문화활동비 21,000원*28명*1회,몰카단속장비 249,000*4대,고용보험료   5,657*28명*10개월,배상책임보험료 4,500원*28명,교육비 4,500*28명*4회</t>
    <phoneticPr fontId="1" type="noConversion"/>
  </si>
  <si>
    <t>담당자인건비 2,097,000*19명*12월,담당자고용부담금 2,829,000*19명,담당자퇴직적립 2,097,000*19명</t>
    <phoneticPr fontId="1" type="noConversion"/>
  </si>
  <si>
    <t>인건비 350,000*7명*9개월,참여자사회보험료 20,000*10개월,자재비 185,000*6가구*9개월,수리비 450,000*3가구,소모품 구입비 254,000,피복비 30,000*7명,교육비 3,000*3회*7명,강사비 240,000*1회,회의및간담회비 13,000*7명*3회,유류비 50,000*2회,팀장비 30,000*1명*9개월</t>
    <phoneticPr fontId="1" type="noConversion"/>
  </si>
  <si>
    <t>인건비 280,663,000.회의비 15,000*21명*1회.기장수수료 40,000*3회.노무자문료 165,000*4회.설명절선물 440,000*2회.소모품구입 200,000*5회.안전용품구입 250,000*2회.참여자 사회보험료 764,420*12개월.피복비 30,000*21명*1회.현수막 구입비 100,000*2회.운영비 1,652,000*1회.시간외수당 182,110*1회</t>
    <phoneticPr fontId="1" type="noConversion"/>
  </si>
  <si>
    <t>안전물품 206,250*2회,전화요금 50,520*1회,급여 634,000*17명*10개월,문화행사비 23,058*17명*1회,건강보험료 27,650*17명*10개월,명절수당 778,600*1명*1회,가족수당 110,000*1명*6회,요양보험료 3,580*17명*10개월,연차 31,710*17명*8개월,주휴수당 126,840*17명*10개월,회의 및 간담회비 18,000*17명*1회,보험료 4,500*17명*1회,다과비 4,500*17명*5회,참여자인건비 200*17명*10개월,문자발송 수수료 30,000*2회,문구류 140,520*1회",주유비 40,000*2회,고용보험료 3,510*17명*10개월,산재보험료 5,610*17명*10개월</t>
    <phoneticPr fontId="1" type="noConversion"/>
  </si>
  <si>
    <t>산재 7,488*20명*10개월,인건비 634,000*20명*10개월,주휴 126,840*20명*10개월,리플릿스티커 40,000*1회,혹서기키트 8,500*20개,교육비 4,500*20명*5회,회의비 14,000*20명,문화활동비 22,652*20명,전화요금 28,330*1회,참여자인건비 2,000*20명,공구구입비 500,000*4회,문구류 481,300*1회,보험 4,500*20명,건강 28,360*20명*10개월,요양 3,670*20명*10개월,가족수당 40,000*5회,경력수당 100,000*5회,연차 31,710*112개,유류비 40,000*3회,고용 4,021*20명*10개월</t>
    <phoneticPr fontId="1" type="noConversion"/>
  </si>
  <si>
    <t>회의비 12,000*16명,참여자 건강보험 28,537*10회*16명,참여자 고용보험 4,520*10회*16명,인건비 634,000*10개월*16명,전화요금 30,280*1회,참여자 요양보험 3,692원*10회*16명,배상책임보험료 4,500원*16명*1회,기본금 잔여금액 200*16*10회,문구류 구입비 94,000*1회,연차수당 31,710*8회*16명,문화활동비 350,000*1회,참여자 산재보험 7,675원*10회*16명,명절수당 1,258,200*1회,주휴수당 126,840*10회*16명
교육비 4,480*5회*16명,넥쿨러(혹서기 안전용품) 8,500*16명</t>
    <phoneticPr fontId="1" type="noConversion"/>
  </si>
  <si>
    <t>교육비 4,500*11명*4회,산재보험료   7,360*11명*10개월,문화활동비 21,636*11명*1회,고용보험료  10,145*11명*10개월,주휴 126,840×11명×10개월,문구류 82,230*1회,급여 634,000×11명×10개월,간담회비 15,000*11명*1회,요양보험료   3,670*11명*10개월,가족수당 40,000, 경력수당 100,000, 담당자보험부족분 249,540,연차 31,710×11명×8회,전화요금 50,000*1회,건강보험료 28,360*11명*10개월,배상책임보험료 4,500*11명</t>
    <phoneticPr fontId="1" type="noConversion"/>
  </si>
  <si>
    <t>주휴 126,840×8명×9.75개월,담당자 제수당 180,000,유류비 40,000*1회,건강보험 28,360×8명×9.75개월,고용보험 9,000×8명×10개월,연차 31,710×8명×7회,피복비 8,500*8명*1회,간담회비 20,000×8명×1회,배상책임보험 4,500*8명*1회,요양보험 3,670×8명×9.75개월,교육비 4,500*8명*2회, 4,500*7명*1회,산재보험 7,360×8명×10개월,급여 634,000×8명×10개월,문구류 471,970*1회,문화활동비 21,000*8명*1회,전화요금 50,000*1회</t>
    <phoneticPr fontId="1" type="noConversion"/>
  </si>
  <si>
    <t>홍보사업비 955,500*1회</t>
    <phoneticPr fontId="1" type="noConversion"/>
  </si>
  <si>
    <t>관장(24/25호봉9월) 5,222,100*8월+5,275,700*4월=62,879,600,과장(13/14호봉2월) 3,613,100*1월+3,699,100*9월+4,088,200*2월=45,081,400,선임복지사(13/14호봉9월) 3,286,200*8월+3,365,100*4월=39,750,000,복지사1(8/9호봉9월) 2,645,000*8월+2,739,600*4월=32,118,400,복지사2(7호봉2월)2,544,400*9월+1,477,400=24,377,000,복지사3(5/6호봉6월) 2,391,600*4월+2,452,800*7월=26,736,000,복지사4(5/6호봉12월) 2,391,600*8월+1,993,000*1월+291,600*2월=21,709,000,복지사5(5호봉) 2,391,600*1월=2,391,600,사무원(7/8호봉6월) 2,518,400*5월+2,610,600*7월=30,866,200</t>
    <phoneticPr fontId="1" type="noConversion"/>
  </si>
  <si>
    <t>담당자시간외수당 301,020+326,090,담당자시간외수당 182,110,명절휴가비 26,853,180,가족수당 9,620,650
시간외수당 8,201,560,선도모델담당자수당 6,000,000</t>
    <phoneticPr fontId="1" type="noConversion"/>
  </si>
  <si>
    <t>담당자시간외수당 퇴직적립금 25,090+27,180,선도모델수당 퇴직적립금 500,030,담당자시간외수당 퇴직적립금 15,180,퇴직금및퇴직적립 28,505,170</t>
    <phoneticPr fontId="1" type="noConversion"/>
  </si>
  <si>
    <t>법인전입(자) 4,000,000</t>
    <phoneticPr fontId="32" type="noConversion"/>
  </si>
  <si>
    <t>국민(후)전년도이월 1,000,071,기관(보) 61,910 기관(보)이자 11,802 복지포인트 16,680 시간외 648,850
법인(자)이월금 931,825,기관(인센)이월금 4,기관(자)이월금 227,684,방아깨비전년도이월금(보-이자) 210
방아깨비전년도이월금(수) 29,773,293,어울림전년도이월금(보-이자)  6,702,어울림전년도이월금(보) 39,165,657,어울림전년도이월금(수) 51,591,135,주차장전년도이월금(보-이자)  1,087,주차장전년도이월금(수입금) 45,254,223,요리조리전년도이월금(보조금) 18,690,000,요리조리전년도이월금(보조금-기타예금이자) 5,702,요리조리전년도이월금(사회보험환급금) 191,850,요리조리전년도이월금(수입금) 37,471,923
보육교사전년도이월금 (보-이자) 11,440,담당자전년도이월금(잡수입) 1,357,824,담당자전년도이월금(보-이자) 13,097,담당자전년도이월금(보) 27,346,060,지킴이사업이월금 6,451,906,공공시설전년도이월금(보-이자) 13,949,전년도이월금(보-이자) 323,싱싱가게전년도이월금(수입금) 5,009,867,보금자리전년도이월금(보조금-기타예금이자) 932,보금자리반환금(보조금-인건비)156,070,맑은누리전년도이월금 (보-이자)6,769
카페전년도이월금(보-이자) 585,카페전년도이월금(수입금) 32,904,546,학교환경 전년도이월금 (보-이자) 12,592,지역아동전년도이월금 (보-이자) 11,304,기타시설전년도이월금 (보-이자) 7,843,자원순환전년도이월금(보-이자) 15,160,횡단보도관리전년도이월금(보-이자) 16,348,금비전년도이월금(보-이자) 2,654,금비전년도이월금(수입금) 16,575,857,지역공원전년도이월금(보-이자)15,704,푸른바다전년도이월금 (보조금-예금이자) 8,401,소방안전전년되월금 (보조금-예금이자) 1,597,장애인시설전년도이월금 (보-이자) 2,014
안전생활전년도이월금(보조금-예금이자) 23,037,안전생활전년도이월금(자부담-기타잡수입) 6,513,490,마을지킴이전년도이월금 (보-이자) 10,997,학교교통전년도이월금(보-이자) 13,611,교통안전전년도이월금(보-이자) 14,299,공익증전년도이월금 (보-이자) 2,163,치안지킴이전년도이월금(보-이자) 6,469,마을탐방전년도이월금 (보-이자) 3,698,서포터즈이월금 3,782,보행정보이월금 2,361,마을지기전년도이월금 (보-이자) 3,654,우체국 전년도이월금 (보-이자) 2,0</t>
    <phoneticPr fontId="32" type="noConversion"/>
  </si>
  <si>
    <t>기관(자)이자수입 2,000,법인(자)이자수입 2,000,기관(인센)이자수입 97,기관(보)이자수입 15,800,국민(후)이자수입 929,방아깨비 이자수입(수) 4,707,방아깨비 이자수입(보) 3,790,어울림이자(보-이자) ,5,641,어울림이자(수-이자) 8,391,주차장이자(보) 3,413,주차장이자(수) 6,777,요리조리이자(보) 6,498,예금이자수입(수입금) 4,077,보육교사도우미이자 (보) 18,560,담당자이자수입 13,019,지킴이이자 2,054,공공시설이자(보) 16,051,싱싱(수)이자수입 3,133,싱싱(보)이자수입 2,677,보금자리이자 1,000,맑은누리이자(보)6,231,카페 기타예금이자수입(보조금) 2,415,카페기타예금이자수입(수입금) 3,454,학교환경 이자(보) 17,408,지역아동이자 (보) 13,696,기타시설지원이(보) 12,157,환경개선이자(보) 15,840,횡단보도관리이자(보) 18,652,금비기타예금이자수입(보조금) 8,346,금비기타예금이자수입(수입금) 5,143,지역공원이자(보) 14,296,푸른바다 가타예금이자수입(보조금) 11,599,소방안전사업기타예금이자수입(보조금) 1,403,장애인시설이자(보) 1,986,안전생활기타예금이자수입(보조금) 30,463,마을지킴이이자(보) 9,003,학교교통이자수입(보) 16,389,교통안전이자 (보) 13,701,공익증이자(보) 1,837,치안지킴이이자수입 (보) 6,531,마을탐방이자수입 (보) 7,302,마을지기이자수입 (보) 4,346,우제국이자(보) 2,940,위기가구관리사업기타예금이자수입(보조금) 10,000,마을건강파트너사업기타예금이자수입(보조금) 10,000,ESG사업기타예금이자수입(보조금) 10,000</t>
    <phoneticPr fontId="32" type="noConversion"/>
  </si>
  <si>
    <t>기관(자)잡수입 실습비 등 3,967,389,기관운영(수)지킴이 잡수입 1,849,290,방아깨비잡수입 2,500,000
어울림잡수입 138,474,주차장잡수입 4,000,000,2024년 요리조리 고용 및 산재 환급금 190,950,1년 미만 퇴직자 퇴직금 159,640,담당자잡수입 2,000,000,카페잡수입 542,000,사회보험환급금 8,983,010</t>
    <phoneticPr fontId="32" type="noConversion"/>
  </si>
  <si>
    <t>여비 200,000*5회</t>
    <phoneticPr fontId="1" type="noConversion"/>
  </si>
  <si>
    <t>전화요금 150,000*12월,전기요금 110,000*12월,상하수도요금 60,000*6월</t>
    <phoneticPr fontId="1" type="noConversion"/>
  </si>
  <si>
    <t>직원상해보험 10,000*28명,어울림 찬조금 100,000*1회,부산시니어 협회비 200,000*12월,전국시니어 협회비 170,000*12월,화재, 영업배상보험 342,000*1회,레이차량보험및자동차세 453,71</t>
    <phoneticPr fontId="1" type="noConversion"/>
  </si>
  <si>
    <t>싱싱가게지원사업비 12,700,000*1회,카페지원사업비 99,230+5,000,000</t>
    <phoneticPr fontId="1" type="noConversion"/>
  </si>
  <si>
    <t>기타사업지원사업비 자2,999,959+후1,501,041,선도모델지원사업비 11,000,000</t>
    <phoneticPr fontId="1" type="noConversion"/>
  </si>
  <si>
    <t>기관(인센)차년도이월 97,기관(보)차년도이월금(보-시간외) 562,440,보조금이자 15,800,기관(자)차년도이월 301,260,방아깨비차년도이월금(보-이자)3,790,방아깨비차년도이월금 22,859,578,어울림차년도이월금(보-이자) 15,641,어울림차년도이월금(수) 33,644,000,주차장차년도이월금(보-이자) 3,413,주차장차년도이월금(수) 30,197,288,요리조리차년도이월금(보조금-기타예금이자) 6,498,요리조리차년도이월금(참여자보험금환급금) 190,950,요리조리차년도이월금(수입금) 38,671,244,요리조리차년도이월금(보조금) 2,670,000*7명,보육교사차년도이월금 (보-이자) 18,560,1년 미만 퇴직자 퇴직금 159,640,담당자차년도이월금(이자) 13,097,담당자차년도이월금(잡) 2,000,000,지킴이차년도이월금(수) 21,364,850,공공시설차년도이월금 (보-이자) 16,051,싱싱가게차년도이월금(보조금-기타예금이자) 2,677,싱싱가게차년도이월금(수입금) 5,000,000,차년도이월금(보조금-기타예금이자) 1,000,맑은누리차년도이월금(보-이자) 6,231,카페차년도이월금(보-이자) 2,415,풀잎0℃카페차년도이월금(수입금) 33,812,000,학교환경 차년도이월금(보-이자) 17,408,지역아동차년도이월금 (보-이자) 13,696,기타시설차년도이월금(보조금-기타예금이자) 12,157
담당자보험부족분 244,000*1회,환경개선차년도이월금(보-이자) 15,840,횡단보도차년도이월금(보-이자) 18,652,금비차년도이월금(보-이자) 8,346,금비차년도이월금(수입금) 10,522,143,지역공원차년도이월금(보-이자) 14,296,푸른바다 차년도이월금(보조금-기타예금이자) 11,599,소방안전차년도이월금 (보-이자) 1,403,장애인시설차년도이월금 (보-이자) 1,986,사회보험부족분 252,680원,안전생활이자(보) 30,463
사회보험환급금 8,983,010,마을지킴이 차년도이월금 (보-이자) 9,003,학교교통차년도이월금 (보-이자) 16,389,교통안전차년도이월금(보-이자) 13,701,공익증진차년도이월금 (보-이자) 1,837,치안지킴이 차년도이월금 (보-이자) 6,531,기타시설지원차년도이월금 (보조금-기타예금이자) 7,302,마을지기차년도이월금(보-이자) 4,346,우체국차년도이월 2,940,위기가구관리사업기타예금이자수입(보조금) 10,000,마을건강파트너사업기타예금이자수입(보조금) 10,000,사회보험 부족분 238,110 *1회,차년도이월 이자 10,000</t>
    <phoneticPr fontId="1" type="noConversion"/>
  </si>
  <si>
    <t>기관(보) 61,910 기관(보)이자 11,800 복지포인트 16,680 시간외 648,850,기관(인센)반환금 4,방아깨비반환금(보-이자)210,어울림반환금(보-이자)  6,702,어울림반환금(보) 39,165,657,주차장반환금(보-이자) 1,087,요리조리반환금(보조금) 18,690,000,요리조리반환금(보조금-기타예금이자) 5,702,요리조리반환금(자부담) 191,850,보육교사반환금 (보-이자) 11,440,담당자반환금(보) 27,346,060,담당자반환금(보-이자) 13,097,담당자반환금(잡수입) 1,357,824,공공시설반환금(보-이자) 13,949,싱싱가게비반환금(보조금-기타예금이자) 323,보금자리반환금(이자) 932,보금자리반환금(보조금) 156,070,맑은누리반환금(보-이자) 6,769,카페반환금(보-이자) 585,학교환경 반환금 (보-이자) 12,592,지역아동반환금 (보-이자) 11,304
기타시설지원반환금 (보조금-기타예금이자) 7,843,환경개선반환금(보-이자)15,160,횡단보도관리반환금(보-이자) 16,348,금비반환금(보-이자) 2,654,지역공원반환금(보-이자) 15,704,푸른바다반환금(보조금-예금이자) 8,401,소방안전사업반환금 (보-이자) 1,597,장애인시설반환금 (보-이자) 2,014,안전생활전년도이월금(보-이자) 23,037,안전생활전년도이월금(자부담-기타잡수입) 6,513,490,마음지킴이자(보) 10,997
학교교통반환금 (보-이자) 13,611,교통안전반환금(보-이자) 14,299,공익증진반환금 (보-이자) 2,163,치안지킴이반환금(보-이자) 6,469,기타시서지원반환금 (보-이자) 3,698,서포터즈반환금 3,782,보행정보반환금 2,361,마을지기반환금 (보-이자) 3,654,우체국반환금(보-이자) 2,060</t>
    <phoneticPr fontId="1" type="noConversion"/>
  </si>
  <si>
    <t xml:space="preserve">     부산영도시니어클럽 2025년 2차 추가경정예산서</t>
    <phoneticPr fontId="1" type="noConversion"/>
  </si>
  <si>
    <t xml:space="preserve">  제1조 사회복지법인 혜원 부산영도시니어클럽의 2025년도 2차 추경 예산안 세입 · 세출 예산</t>
    <phoneticPr fontId="1" type="noConversion"/>
  </si>
  <si>
    <t>선도모델수당 사회보험료 391,900,건강보험 11,454,500 장기요양 1,483,020 국민연금 13,312,860 고용보험 4,371,520,산재보험 2,351,790</t>
    <phoneticPr fontId="1" type="noConversion"/>
  </si>
  <si>
    <t>2025년 2차 추가경정 사유서</t>
    <phoneticPr fontId="1" type="noConversion"/>
  </si>
  <si>
    <t>신문구독료 15,000*12월,정수기관리비 36,000*4회,복사기 임대료 330,000*12회,LH상가관리,임대비 72,000*12월,정품소프트웨어 2,200,000*1회,회계 감사.검증비 550,000*1회,홈페이지 유지보수 1,089,000*1회,전기안전진단비 64,680,직원표창꽃다발 230,000,기타소모품 구입 보5,152,949+자4,400+후500,000,LH114호임대보증금 97,000,퇴직수수료 154,971*1회</t>
    <phoneticPr fontId="1" type="noConversion"/>
  </si>
  <si>
    <t>문화행사비 50,000*137명*1회,작업장 월세 540,000*12개월,교육비 4,500*137명*4회,인건비 236,502*137명*12개월,인테리어비 2,500,000*1회,우편발송비 2,100,000*12,차량렌트비 외 520,000*12,혜원사보비닐봉투구입 1,800,000*2,공공요금 외 300,000*12,소모품 외 500,000*8,출장비 108,320*1회
홍보비 1,000,000*1회,총회, 간담회, 평가회 17,000*137명*2회,개발원 교육 150,000*1회,가족수당외 823,680*1회,고용,산재보험료 620,000*12개월,전기료 및 인터넷요금 등 270,000*12개월,200,000*12개월
앞치마 14,000*137명,장비구입비 2,400,000*1회</t>
    <phoneticPr fontId="1" type="noConversion"/>
  </si>
  <si>
    <t>부산영도시니어클럽에서는 2025년도 2차 추경을 통해 예산을 13,489,843,000원에서 94,962,000원 감소한 13,394,881,000원으로 변경하고자 하며 항목별 변경사유는 아래와 같다.</t>
    <phoneticPr fontId="1" type="noConversion"/>
  </si>
  <si>
    <t>437,046,010원에서 447,892,760원으로 10,846,750원 증가
○직원 현황 변동(출산휴가 및 육아휴직, 부장 승진)에 따른 인건비 변경, 선도모델담당자 수당 및 노인일자리수행기관 평가 우수에 따른 인센티브 지급 반영함</t>
    <phoneticPr fontId="1" type="noConversion"/>
  </si>
  <si>
    <t>과장/부장</t>
    <phoneticPr fontId="1" type="noConversion"/>
  </si>
  <si>
    <t>선도모델국고 17,000,000.인센티브국고 15,000,000.방아깨비국고 26,700,000*50%.어울림국고 365,790,000*50%.주차장국고 66,750,000*50%.요리조리사업단국고보조금 2,670,000*90명*50%.보육교사 국고보조금770,224,000*50%.담당자국고보조금 571,710,000*50%.공공시설국고 475,170,000*50%.싱싱가게사업단국고보조금 40,050,000*50%.맑은누리국고 269,600,000*50%.카페사업단국고보조금 2,670,000*30명*50%.학교환경관리국고 630,190,000*50%.지역아동국고 507,840,000*50%.기타시설국고 482,448,000*50%.자원순환국고 660,520,000*50%.횡단보도관리국고 687,480,000*50%
금비사업단국고보조금 2,670,000*35명*50%.지역공원국고 593,120,000*50%.푸른바다국고 337,000,000*50%.소방안전국고보조금 67,712,000*50%.장애인시설국고 93,104,000*50%.안전생활국고보조금 988,752,000*50%.마을지킴이국고보조금 338,560,000*50%.학교교통국고보조 778,470,000*50%.교통안전국고 576,270,000*50%.공익증진국고보조금 93,104,000*50%.치안지킴이국고보조금 236,992,000*50%.마을탐방국고 143,888,000*50%.마을지기국고보조금 169,280,000*50%
국고보조금 135,424,000*50%.위기가구관리사업단국고보조금 93,104,000*50.마을건강파트너사업단국고보조금 67,712,000*50%.ESG국고 296,240,000*50%</t>
    <phoneticPr fontId="32" type="noConversion"/>
  </si>
  <si>
    <t>기관시도(인건비) 311,917,000,기관시도(운영비) 48,846,000,기관시도(복지) 840,000,기관시도(시간외) 8,764,000,방아깨비시도 26,700,000*25%,어울림시도 365,790,000*25%,주차장시도 66,750,000*25%,요리조리사업단시도보조금 2,670,000*90명*25%,보육교사 시도보조금770,224,000*25%,담당자시도보조금 571,710,000*25%,공공시설시도 475,170,000*25%,싱싱가게사업단시도보조금 40,050,000*25%,맑은누리시도보조금 269,600,000*25%,카페사업단시도보조금 2,670,000*30명*25%,학교환경관리시도 630,190,000*25%,지역아동시도보조금 507,840,000*25%,기타시설시도보조금 482,440,000*25%
자원순환시도 660,520,000*25%,횡단보도관리시도 687,480,000*25%,금비사업단시도보조금 2,670,000*35명*25%,지역공원시도 593,120,000*25%,푸른바다시도 337,000,000*25%,소방안전시도보조금 67,712,000*25%,장애인시설 시도보조금 93,104,000*25%,안전생활시도보조금 988,752,000*25%,마을지킴이국고보조금 338,560,000*25%,학교교통시도보조 778,470,000*25%,교통안전시도 576,270,000*25%,공익증진시도보조금 93,104,000*25%,치안지킴이 시도보조금 236,992,000*25%,마을탐방시도보조금 143,888,000*25%,마을지기시도보조금 169,280,000*25%,우체국시도보조금 135,424,000*25%,위기가구관리사업단시도보조금 93,104,000*25%,마을건강파트너사업단시도보조금 67,712,000*25%,ESG시도 296,240,000*25%</t>
    <phoneticPr fontId="32" type="noConversion"/>
  </si>
  <si>
    <t>기관시군구(인건비) 55,044,000,기관시군구(운영비) 8,620,000,방아깨비시군구 26,700,000*25%,어울림시군구 365,790,000*25%,주차장시군구 66,750,000*25%,요리조리사업단시군구보조금 2,670,000*90명*25%,보육교사 시군구보조금770,224,000*25%,,담당자시군구보조금 571,710,,000*25%,공공시설시군구 475,170,000*25%,싱싱가게사업단시군구보조금40,050,000*25%,보금자리사업단시도보조금 35,000,0000*100%,맑은누리시군구 269,600,000*25%,카페사업단시군구보조금 2,670,000*30명*25%,학교환경시군구 630,190,000*25%,지역아동 시군구보조금 507,840,000*25%,기타시설시군구보조금 482,440,000*25%,환경개선시군구보조금 660,520,000*25%,횡단보도시군구보조금 687,480,000*25%,금비사업단시군구보조금 2,670,000*35명*25%,지역공원시군구보조금 593,120,000*25%,푸른바다시군구 337,000,000*25%,소방안전 시군구보조금 16,928,000*25%,장애인시설 시군구보조금 93,104,000*25%,안전생활시군구보조금 988,752,000*25%,마을지킴이 시군구보조금 338,560,000*25%,학교교통시군구보조 778,470,000*25%,교통안전시군구 576,270,000*25%,공익증진시군구 93,104,000*25%,치안지킴이 시군구보조금 236,992,000*25%,마을탐방시군구보조금 143,888,000*25%,마을지기시도보조금 169,280,000*25%,우체국시군구보조금 135,424,000*25%,위기가구관리사업단시군구보조금 93,104,000*25%,마을건강파트너사업단시군구보조금 67,712,000*25%,ESG시군구 296,240,000*25%</t>
    <phoneticPr fontId="32" type="noConversion"/>
  </si>
  <si>
    <t>인건비 290,000원*196명*11회, 팀장비 40,000*10명*11회, 참여자 조끼 구입 2,160,0000*1회, 참여자 혹서기 키트 구입 2,635,000*1회, 참여자 안전용품(넥쿨러) 구입 1,715,000*1회, 워크북 구입비 4,500*196명*1회, 현수막 50,000*2회, 사업평가회 15,000*196명*1회, 회계감사 검증비 1,290,000*1회, 소득신고 수수료 250,000*2회, 청소용품 구입비 200,000*1회, 모기기피제 615000*1회, 노인일자리 증진대회 2,000,000*1회, 문구류 구입비 231.840원, 출장비 100,373*3회, 수납장 구매 440,000*1개, 문화활동비 23,030*200명*1회, 교육참가비 150,000*1회, 전화요금 90,670*1회, 참여자상해보험료 16,500원*200명*1회, 명절수당 1,258,200*4회, 가족수당 650,000, 미사용연차수당 840,070*1회, 유류비 보조 40,000*5회</t>
    <phoneticPr fontId="1" type="noConversion"/>
  </si>
  <si>
    <t>인건비 290,000*11개월*204명, 팀장비 40,000*11회*8명, 조끼 구입비 3,078,000*1회, 혹서기 키트 구입비 1,955,000*1회, 모자 구입비 2,758,800*1회, 참여자 교육비 918,000*1회, 리플릿 제작비 1,000,000*1회, 팀장간담회다과비 400,500*1회, 사업평가회 18,000*1회*204명, 참여자 소득수수료 250,000*2회, 깃발 구입비 1,210,000*3회, 사원증 구입비 16,500*1회, 대소봉투 구입비 980,000*1회, 문구류 구입비 1,324,130*1회, 출장비 108,320*1회, 출장교통비 155,300*1회, 문화활동공연비 3,897,540*1회 , 문화활동식대비 784,000*1회, 교육참가비 150,000*1회, 전화요금 91,750*1회 , 참여자상해보험료 16,500*1회*200명 , 명절수당 1,258,200*2회 , 가족수당 40,000*6회, 경력수당 100,000*6개월, 퇴사자미사용연차수당 1,123,760*1회</t>
    <phoneticPr fontId="1" type="noConversion"/>
  </si>
  <si>
    <t>참여자인건비 290,000원*231명*11개월, 팀장비 40,000원*19명*11개월, 조끼 18,000*120, 우의 3,300*240개, 모자 13200*235 *혹서기키트 8500원*250개, 우의 3300*90, 워크북제작 231명*5,000*1회, 홍보비 50,000원*2회, 간담회 1,150,000*1회 , 사업평가회18,000원*231명*1회 , 깃발세트 19300*20개 깃발 10000*60,  깃발추가 10000*20, 문자발송비 385,000, 기장수수료 소득신고 250,000×2회, 핫팩 450*235*10회, 마스크 350*235명*10회 문구류93,240*1회, 출장비 188,960*1회, 문화활동비 22,380원*234명*1회, 교육참가비 150,000원*1회, 전화요금 85,120*1회, 상해보험 16,500원*234명*1회, 명절수당 1,258,200원*3회 , 가족수당40,000*12월, 유류비보조 40,000원*9회</t>
    <phoneticPr fontId="1" type="noConversion"/>
  </si>
  <si>
    <t>인건비290,000*171명*11회, 참여자상해보험료 16,500*170명*1회, 혹서기키트 9,500*171개*1회, 활동모자 13,660*171개, 마스크 2,070*171명*1회, 간담회 4,630*171명*1회, 평가회 15,470*171명*1회, 교육비 4,660*171명*1회, 팀장비 39,700*10명*11회, 참여자 소득신고 수수료 250,000*1회, 깃발 752,670*3회, 사원증 16,500*1회, 문구류 707,720*1회, 핫팩 3,000*171명*1회 , 컴퓨터 1,206,700*1대, 문화활동비 15,120*170명*2회, 전화요금 97,560*1회, 출장비 263,620*1회, 유류비 보조 40,000*5회, 교육참가비 150,000*1회, 명절수당 1,258,200원*3회, 가족수당 40,000*12개월</t>
    <phoneticPr fontId="1" type="noConversion"/>
  </si>
  <si>
    <t>11,473,085,000원에서 11,488,085,000원으로 15,000,000원 증가
○ 고유사업인 영도할매보금자리사업단 시군구보조금 지원금액 증가 및 인센티브 반영으로 증가</t>
    <phoneticPr fontId="6" type="noConversion"/>
  </si>
  <si>
    <t>인건비 634,000*8명*10개월,유류비보조 40,000원*1회,연차수당 31,710*67회,문회활동비 22,750원*8명*1회
전화요금 45,000*1,요양보험 3,509원*8명*10개월,고용보험 34,560원*10개월,회의 및 간담회비 18,000원*8명*1회,교육비 4,100원*8명*4회,LH114호 임대료 22,440원*12회=269,280,LH114호 관리비 11,000원*12회=132,000,참여자 명찰 10,000원*2명,문구류 구입비 292,280원*1회,기본급 잔여금액 200원*8명*10개월,건강보험 27,651원*8명*10개월,산재보험 7,176원*8명*10개월,주휴수당 126,840*8명*10개월,배상책임보험 4,500원*8명*1회</t>
    <phoneticPr fontId="1" type="noConversion"/>
  </si>
  <si>
    <t>연차 31,710*11명*7개월,건강보험 28,780*11명*10개월,요양보험 3,700*11명*10개월,인건비 634,000*11*10원월,회의비 15,000*11명*1회,문화활동비 21,636*11명*1회,전화요금 50,150*1회,산재보험 7,420*11명*10개월,기본급 잔여금액 200*11명*10개월,문구용품 및 소모품 98,680*1회,가족수당 190,000*5개월,주휴 126,840*11명*10개월,교육비 4,100*11명*5회,고용보험 7,110*11명*10개월,배상책임보험4,500*11명*1회</t>
    <phoneticPr fontId="1" type="noConversion"/>
  </si>
  <si>
    <t>2025년 부산영도시니어클럽 2차 추경은 세입의 경우 시군구보조금 일부 및 인센티브 수입, 후원금 수입예상을 통한 수입 증가가 있는 반면 공동체사업단 수입금 대폭 감소를 반영하여 수입 감소, 세출의 경우 인력현황 변경 및 수당, 인센티브 반영에 따른 사무비 지출 증가, 영도할매지킴이사업의 사업량 증가 반영, 우리동네 ESG센터 운영을 위한 사업단지원비가 증가하였으나 공동체사업단 전체 사업수입 조정으로 인한 사업비의 감소로 예산 변경에 대한 사유가 발생하였다.</t>
    <phoneticPr fontId="1" type="noConversion"/>
  </si>
  <si>
    <t>1,668,445,160원에서 1,550,486,411으로 117,958,749원 감소
○ 공동체사업단 수입금액의 전체적인 조정</t>
    <phoneticPr fontId="1" type="noConversion"/>
  </si>
  <si>
    <t>3,000,000원에서 6,000,000원으로 3,000,000원 증가
○ 예상 후원금 증가</t>
    <phoneticPr fontId="1" type="noConversion"/>
  </si>
  <si>
    <t>19,719,756원에서 24,716,505원으로 4,996,749원 증가
○ 1년미만 퇴사자 퇴직적립금 환급, 사업단사회보험 기관부담금 환급, 부가세 환급 등 잡수입 증가</t>
    <phoneticPr fontId="6" type="noConversion"/>
  </si>
  <si>
    <t>선도모델수당</t>
    <phoneticPr fontId="1" type="noConversion"/>
  </si>
  <si>
    <t>김선교</t>
    <phoneticPr fontId="1" type="noConversion"/>
  </si>
  <si>
    <t>9</t>
    <phoneticPr fontId="1" type="noConversion"/>
  </si>
  <si>
    <t>신규(대체인력)</t>
    <phoneticPr fontId="1" type="noConversion"/>
  </si>
  <si>
    <t>-</t>
    <phoneticPr fontId="1" type="noConversion"/>
  </si>
  <si>
    <t>인건비 290,000원*141명*11개월, 팀장비 40,000*8명*11회, 혹서기키트 8,500*160개*1회, 교육비 4,500x141명x1회, 사업평가회 12,500*141명*1회 청소용품 337,500*1회, 신규직원 사원증 16,500*1회, 사원증, 명함 104,500*1회, 안전용품(모기기피제)3,000*150개*1회, 청소용품 3,000*30개*1회, 기장수수료 250,000*1회, 문구류 구입비 273,220*1회, 출장비 155,300*1회, 출장비 108,320*1회, 사무용책상 923,500*1회, 문화활동비 45,000*140명*1회, 교육참가비 150,000*1회,전화요금 100,680*1회, 참여자상해보험료 16,500원*140명*1회, 명절수당 1,258,200원*4회, 가족수당 20,000*6회, 가족수당 40,000*2회, 경력수당 100,000*12회, 전담연차수당 100,680*1회</t>
    <phoneticPr fontId="1" type="noConversion"/>
  </si>
  <si>
    <t>유류비 40,000*11회,부가세 4,659,625*4회, 자동차세 61,500*1회,출장비 50,000*2회,문화활동비 28,000원*75명*3회,참여자상해보험료16,800*90*1회,참여자사회보험료 500,000원*12개월,교육비 4,500원*75명*11회
피복비 22,000원*90명*1회,담당자 처우개선비 314,550*2회,차량보험료 820,000*1회,회의및간담회비 4,500원*80명*1회,인건비367,288원*90명*12개월 (12월 인센티브 200,000원*90 포함),교육참가비 150,000*1회
홍보비 1,000,000원*2회,수입인지세 20,000*8회,잠복결핵검사비 50,000*2회,기장수수료 70,000*12개월
차량 세차, 점검 및 수리비 210,500*1회 ,공인인증서 발급비 4,400*2회,명절 선물비 30,000*101명(참여자90+수요처11)*2회,법인세 조정수수료 40,000*1회,구인광고게재비 418,000*1회,문자발송서비스비 95,540*1회,노무자문료 150,000*4회, 15,000*4회,문구류 구입비 3,960*1회,안전용품구입비 993,700*1회,회계검증비 550,000*1회,가족수당 및 경력수당 150,000*6</t>
    <phoneticPr fontId="1" type="noConversion"/>
  </si>
  <si>
    <t>장비구입비 17,500,000*2회,,재료비 6,500,000*12회,공공요금 870,000*12회,총회/간담회/평가회 식대비 30,000*30명*1회,기장수수료 240,000*12회,포스기 100,000*12회,소모품구입 1,000,000*12회,차량유류비 40,000*23회,부가세 800,000*4회,명절선물비 25,000*30명*2회,기타 250,000*12회,인건비 381,416*27명*12개월,영업배상책임보험 및 생산물배상책임보험 외 450,000*1회,홍보비 1,000,000*3회,팀장수당 40,000*12개월,문화행사비 60,000*30명*1회,고용,산재보험료 300,000*12개월,명절수당 1,258,200×2회,명절퇴직금 104,850×2회,담당자보험부족분 62,900×1회</t>
    <phoneticPr fontId="1" type="noConversion"/>
  </si>
  <si>
    <t>참여자상해보험료 16,500*80명*1회,간담회 14,000*80명*1회,사업평가회 13,000*80명*1회,출장비 263,620*1회,문화활동비1,918,000*1회,전화요금 100,000*1회,유류보조완료 40,000*1회,컴퓨터구입1,206,700 지출완료,교육참가비150,000원,참여자교육비175,500원,참여자교육비189,000,활동용품구입비 5,000*80명*1회
문자수수료 100,000*1회,소득신고수수료 250,000*1회,문구료 등 758,180*1회,인건비 290,000*80명*11회
팀장비 40,000*4명*11회,명절수당 1,258,200*2회,명절퇴직금 104,850*2회,가족수당퇴직금 40,000*12월/12월,담당자보험부족분 62,900*1회,경력수당 100,000*3개월,가족수당 40,000*1개월</t>
    <phoneticPr fontId="1" type="noConversion"/>
  </si>
  <si>
    <t>참여자조끼 2,800,000,혹서기 키트 935,000,인건비 290,000원*100명*11회,팀장비 40,000*8명*11개월,출장비 188,960*1회,사무용 컴퓨터구입비 1,206,700*1회,문화활동비 23,030원*100명,전화요금 86,730*1회,교육참가비 150,000*1회,상해보험료 16,500*100명,명절수당 1,258,200*1회,가족수당 60,000*4개월,교육비 4,500원*103명,회의비 15,000원*102명,청소용품 139,100*1회,사원증 16,500*1회,문구류 91,600*1회,모기기피제 315,000*1회,기장수수료 250,000*1회,문구류구입 67,710*1회</t>
    <phoneticPr fontId="1" type="noConversion"/>
  </si>
  <si>
    <t>인건비290,000*176명*11회, 참여자상해보험료 16,500*174명*1회, 활동조끼 16,100*176명*1회, 혹서기키트 9,280*176명*1회, 마스크 4,000*176명*1회, 현수막 구입비 50,000*2회, 사업평가회 15,000*176명*1회, 팀장비40,000*12명*11회, 핫팩3,000×174명×1회, 청소용품 299,000×3회, 문구류 534,430×1회, 참여자 소득신고 250,000×1회, 사원증 16,500*1회, 발대식 120,000*1회, 모기기피제 570,000*1회, 비품 1,500,000*1회, 문화활동비 22,780*174명*1회, 전화요금 85,520*1회, 출장비 263,620*1회, 유류비 보조 40,000*5회, 교육참가비 150,000*1회, 명절수당 1,258,200×4회, 명절퇴직금 104,850×2회, 가족수당 퇴직금 40,000×1개월, 담당자보험부족분 62,900×1회, 경력수당 100,000×12개월</t>
    <phoneticPr fontId="1" type="noConversion"/>
  </si>
  <si>
    <t>인건비 290,000원*11개월*187명, 팀장비 40,000*10명*10개월-1명, 혹서기키트 1,785,000*1회, 안전조끼 1,920,000*1회, 워크북제작 1,478,400*1, 리플릿 제작비 1,000,000*1회, 11월 사업평가회(1인18,000원)*187명, 소득취득신고수수료 1회 *250,000, 인건비 충당금액 430,000 , 사원증 구입비 16,500*1회, 물품구입비(장갑 외) 600,000*3회, 봉투구입비 74,000*5회, 모기기피제 612,000*1회, 물품구입 540,000*2회, 핫팩 구입비 5,000*187명, 문구류 1,064,090, 출장비 263,620*1회, 문화활동비 22,800 * 188명*1회, 교육참가비150,000*1회, 전화요금 96,670*1회, 상해보험료 16,800×185명×1회, 가족수당(정지윤) 7월~12월 40,000* 7회, 명절수당 1,258,200* 4명 *1회, 경력수당 100,000*1회, 유류비보조 40,000* 6회</t>
    <phoneticPr fontId="1" type="noConversion"/>
  </si>
  <si>
    <t>회의비 12,000*35*1회,간식비 3,600*35명*3회,팀장비 40,000*2명*9개월,전화요금 50,000*1회,요양보험료 3,670*35명*10회,산재보험료 7,360*35명*10회,재료비 862,700*1회,문구류 401,350*1회,홍보비 825,000*1회,연차수당 31,710*35명*7개월,고용보험료 5,800*35명*10회,배상책임보험 4,500*34명*1회,인건비 634,000원*35명*10개월,문화활동비 770,000*1회,주휴수당 126,840*35명*10개월,넥쿨러 8,500*33명*1회,비품구입비 1,500,000*1회,건강보험료 28,360*35명*10회</t>
    <phoneticPr fontId="1" type="noConversion"/>
  </si>
  <si>
    <t>361,132,270원에서 322,437,032원으로 38,695,238원 감소
○ 전체적인 사업수입 조정으로 이월금 감소 반영</t>
    <phoneticPr fontId="6" type="noConversion"/>
  </si>
  <si>
    <t>12,690,664,720원에서 12,623,551,208원으로 67,113,512원으로 감소
○ 공동체사업단의 전체적인 사업수익 예상금액 조정에 따른 사업비의 대폭 감소, 각 사업단별 사업량 조정 반영, 고유사업인 영도할매지킴이사업단의 경우 혁신센터와의 계약으로 사업비 증가, 우리동네ESG센터 관련 물품 구입으로 사업단지원비 증가 반영</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</si>
</sst>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76" formatCode="#,##0_ "/>
    <numFmt numFmtId="177" formatCode="&quot;각&quot;&quot;₩&quot;#,##0_);[Red]\(&quot;₩&quot;#,##0\)&quot;원&quot;"/>
    <numFmt numFmtId="178" formatCode="[DBNum4]&quot;(&quot;[$-412]General&quot;원&quot;&quot;)으로 한다.&quot;"/>
  </numFmts>
  <fonts count="38" x14ac:knownFonts="1">
    <font>
      <sz val="11"/>
      <color theme="1"/>
      <name val="맑은 고딕"/>
      <family val="2"/>
      <charset val="129"/>
      <scheme val="minor"/>
    </font>
    <font>
      <sz val="8"/>
      <name val="맑은 고딕"/>
      <family val="2"/>
      <charset val="129"/>
      <scheme val="minor"/>
    </font>
    <font>
      <sz val="11"/>
      <name val="돋움"/>
      <family val="3"/>
      <charset val="129"/>
    </font>
    <font>
      <sz val="18"/>
      <name val="굴림"/>
      <family val="3"/>
      <charset val="129"/>
    </font>
    <font>
      <b/>
      <sz val="36"/>
      <color rgb="FF000000"/>
      <name val="굴림"/>
      <family val="3"/>
      <charset val="129"/>
    </font>
    <font>
      <sz val="18"/>
      <color rgb="FF000000"/>
      <name val="굴림"/>
      <family val="3"/>
      <charset val="129"/>
    </font>
    <font>
      <sz val="8"/>
      <name val="돋움"/>
      <family val="3"/>
      <charset val="129"/>
    </font>
    <font>
      <sz val="8"/>
      <name val="맑은 고딕"/>
      <family val="3"/>
      <charset val="129"/>
    </font>
    <font>
      <sz val="18"/>
      <color theme="1"/>
      <name val="굴림"/>
      <family val="3"/>
      <charset val="129"/>
    </font>
    <font>
      <sz val="20"/>
      <name val="굴림체"/>
      <family val="3"/>
      <charset val="129"/>
    </font>
    <font>
      <b/>
      <sz val="26"/>
      <color rgb="FF000000"/>
      <name val="굴림체"/>
      <family val="3"/>
      <charset val="129"/>
    </font>
    <font>
      <sz val="20"/>
      <color rgb="FF000000"/>
      <name val="굴림체"/>
      <family val="3"/>
      <charset val="129"/>
    </font>
    <font>
      <b/>
      <sz val="25"/>
      <color theme="1"/>
      <name val="굴림체"/>
      <family val="3"/>
      <charset val="129"/>
    </font>
    <font>
      <sz val="11"/>
      <color theme="1"/>
      <name val="굴림체"/>
      <family val="3"/>
      <charset val="129"/>
    </font>
    <font>
      <b/>
      <sz val="18"/>
      <color theme="1"/>
      <name val="굴림체"/>
      <family val="3"/>
      <charset val="129"/>
    </font>
    <font>
      <sz val="18"/>
      <color theme="1"/>
      <name val="굴림체"/>
      <family val="3"/>
      <charset val="129"/>
    </font>
    <font>
      <sz val="18"/>
      <name val="굴림체"/>
      <family val="3"/>
      <charset val="129"/>
    </font>
    <font>
      <sz val="18"/>
      <color rgb="FF000000"/>
      <name val="굴림체"/>
      <family val="3"/>
      <charset val="129"/>
    </font>
    <font>
      <b/>
      <sz val="25"/>
      <name val="굴림"/>
      <family val="3"/>
      <charset val="129"/>
    </font>
    <font>
      <sz val="10"/>
      <name val="굴림"/>
      <family val="3"/>
      <charset val="129"/>
    </font>
    <font>
      <sz val="11"/>
      <color theme="1"/>
      <name val="맑은 고딕"/>
      <family val="2"/>
      <charset val="129"/>
      <scheme val="minor"/>
    </font>
    <font>
      <sz val="11"/>
      <color rgb="FF000000"/>
      <name val="맑은 고딕"/>
      <family val="3"/>
      <charset val="129"/>
    </font>
    <font>
      <b/>
      <sz val="18"/>
      <color rgb="FF000000"/>
      <name val="굴림체"/>
      <family val="3"/>
      <charset val="129"/>
    </font>
    <font>
      <sz val="11"/>
      <color rgb="FF000000"/>
      <name val="굴림체"/>
      <family val="3"/>
      <charset val="129"/>
    </font>
    <font>
      <b/>
      <sz val="11"/>
      <color rgb="FF000000"/>
      <name val="굴림체"/>
      <family val="3"/>
      <charset val="129"/>
    </font>
    <font>
      <sz val="14"/>
      <color rgb="FF000000"/>
      <name val="굴림체"/>
      <family val="3"/>
      <charset val="129"/>
    </font>
    <font>
      <b/>
      <sz val="18"/>
      <color rgb="FF000000"/>
      <name val="굴림"/>
      <family val="3"/>
      <charset val="129"/>
    </font>
    <font>
      <b/>
      <sz val="25"/>
      <name val="MS Gothic"/>
      <family val="3"/>
      <charset val="128"/>
    </font>
    <font>
      <sz val="14"/>
      <color theme="1"/>
      <name val="굴림체"/>
      <family val="3"/>
      <charset val="129"/>
    </font>
    <font>
      <sz val="11"/>
      <color indexed="8"/>
      <name val="맑은 고딕"/>
      <family val="2"/>
      <scheme val="minor"/>
    </font>
    <font>
      <sz val="16"/>
      <color theme="1"/>
      <name val="굴림체"/>
      <family val="3"/>
      <charset val="129"/>
    </font>
    <font>
      <sz val="16"/>
      <color rgb="FF000000"/>
      <name val="굴림체"/>
      <family val="3"/>
      <charset val="129"/>
    </font>
    <font>
      <sz val="8"/>
      <name val="맑은 고딕"/>
      <family val="3"/>
      <charset val="129"/>
      <scheme val="minor"/>
    </font>
    <font>
      <sz val="11"/>
      <color rgb="FFFF0000"/>
      <name val="굴림체"/>
      <family val="3"/>
      <charset val="129"/>
    </font>
    <font>
      <b/>
      <sz val="11"/>
      <color rgb="FFFF0000"/>
      <name val="굴림체"/>
      <family val="3"/>
      <charset val="129"/>
    </font>
    <font>
      <sz val="14"/>
      <color theme="1"/>
      <name val="맑은 고딕"/>
      <family val="2"/>
      <charset val="129"/>
      <scheme val="minor"/>
    </font>
    <font>
      <sz val="20"/>
      <color theme="1"/>
      <name val="굴림체"/>
      <family val="3"/>
      <charset val="129"/>
    </font>
    <font>
      <b/>
      <sz val="20"/>
      <color theme="1"/>
      <name val="굴림체"/>
      <family val="3"/>
      <charset val="129"/>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7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hair">
        <color indexed="64"/>
      </right>
      <top/>
      <bottom style="hair">
        <color indexed="64"/>
      </bottom>
      <diagonal/>
    </border>
    <border>
      <left style="hair">
        <color indexed="64"/>
      </left>
      <right/>
      <top style="double">
        <color indexed="64"/>
      </top>
      <bottom style="hair">
        <color indexed="64"/>
      </bottom>
      <diagonal/>
    </border>
    <border>
      <left style="thin">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thin">
        <color rgb="FF000000"/>
      </right>
      <top style="medium">
        <color indexed="64"/>
      </top>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bottom style="double">
        <color indexed="64"/>
      </bottom>
      <diagonal/>
    </border>
    <border>
      <left style="thin">
        <color rgb="FF000000"/>
      </left>
      <right style="thin">
        <color rgb="FF000000"/>
      </right>
      <top/>
      <bottom style="double">
        <color indexed="64"/>
      </bottom>
      <diagonal/>
    </border>
    <border>
      <left style="thin">
        <color rgb="FF000000"/>
      </left>
      <right style="medium">
        <color indexed="64"/>
      </right>
      <top/>
      <bottom style="double">
        <color indexed="64"/>
      </bottom>
      <diagonal/>
    </border>
    <border>
      <left style="thin">
        <color rgb="FF000000"/>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rgb="FF000000"/>
      </top>
      <bottom style="thin">
        <color rgb="FF000000"/>
      </bottom>
      <diagonal/>
    </border>
    <border>
      <left style="medium">
        <color indexed="64"/>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medium">
        <color indexed="64"/>
      </right>
      <top/>
      <bottom style="thin">
        <color rgb="FF000000"/>
      </bottom>
      <diagonal/>
    </border>
    <border>
      <left style="thin">
        <color indexed="64"/>
      </left>
      <right style="thin">
        <color indexed="64"/>
      </right>
      <top style="thin">
        <color indexed="64"/>
      </top>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double">
        <color indexed="64"/>
      </top>
      <bottom style="thin">
        <color indexed="64"/>
      </bottom>
      <diagonal/>
    </border>
    <border>
      <left/>
      <right style="medium">
        <color indexed="64"/>
      </right>
      <top style="thin">
        <color indexed="64"/>
      </top>
      <bottom style="thin">
        <color indexed="64"/>
      </bottom>
      <diagonal/>
    </border>
  </borders>
  <cellStyleXfs count="10">
    <xf numFmtId="0" fontId="0" fillId="0" borderId="0">
      <alignment vertical="center"/>
    </xf>
    <xf numFmtId="0" fontId="2" fillId="0" borderId="0"/>
    <xf numFmtId="0" fontId="2" fillId="0" borderId="0"/>
    <xf numFmtId="41" fontId="2" fillId="0" borderId="0" applyFont="0" applyFill="0" applyBorder="0" applyAlignment="0" applyProtection="0"/>
    <xf numFmtId="41" fontId="20" fillId="0" borderId="0" applyFont="0" applyFill="0" applyBorder="0" applyAlignment="0" applyProtection="0">
      <alignment vertical="center"/>
    </xf>
    <xf numFmtId="0" fontId="21" fillId="0" borderId="0">
      <alignment vertical="center"/>
    </xf>
    <xf numFmtId="0" fontId="20" fillId="0" borderId="0">
      <alignment vertical="center"/>
    </xf>
    <xf numFmtId="41" fontId="21" fillId="0" borderId="0">
      <alignment vertical="center"/>
    </xf>
    <xf numFmtId="0" fontId="20" fillId="0" borderId="0">
      <alignment vertical="center"/>
    </xf>
    <xf numFmtId="0" fontId="29" fillId="0" borderId="0">
      <alignment vertical="center"/>
    </xf>
  </cellStyleXfs>
  <cellXfs count="227">
    <xf numFmtId="0" fontId="0" fillId="0" borderId="0" xfId="0">
      <alignment vertical="center"/>
    </xf>
    <xf numFmtId="0" fontId="3" fillId="0" borderId="0" xfId="1" applyFont="1" applyAlignment="1">
      <alignment vertical="center"/>
    </xf>
    <xf numFmtId="0" fontId="2" fillId="0" borderId="0" xfId="1"/>
    <xf numFmtId="0" fontId="3" fillId="0" borderId="1" xfId="1" applyFont="1" applyBorder="1" applyAlignment="1">
      <alignment vertical="center"/>
    </xf>
    <xf numFmtId="0" fontId="3" fillId="0" borderId="2" xfId="1" applyFont="1" applyBorder="1" applyAlignment="1">
      <alignment vertical="center"/>
    </xf>
    <xf numFmtId="0" fontId="3" fillId="0" borderId="3" xfId="1" applyFont="1" applyBorder="1" applyAlignment="1">
      <alignment vertical="center"/>
    </xf>
    <xf numFmtId="0" fontId="3" fillId="0" borderId="4" xfId="1" applyFont="1" applyBorder="1" applyAlignment="1">
      <alignment vertical="center"/>
    </xf>
    <xf numFmtId="0" fontId="5" fillId="0" borderId="0" xfId="1" applyFont="1" applyAlignment="1">
      <alignment horizontal="center" vertical="center"/>
    </xf>
    <xf numFmtId="0" fontId="3" fillId="0" borderId="5" xfId="1" applyFont="1" applyBorder="1" applyAlignment="1">
      <alignment vertical="center"/>
    </xf>
    <xf numFmtId="0" fontId="3" fillId="0" borderId="4" xfId="1" applyFont="1" applyBorder="1" applyAlignment="1">
      <alignment vertical="center" wrapText="1"/>
    </xf>
    <xf numFmtId="0" fontId="3" fillId="0" borderId="5" xfId="1" applyFont="1" applyBorder="1"/>
    <xf numFmtId="0" fontId="3" fillId="0" borderId="0" xfId="1" applyFont="1" applyAlignment="1">
      <alignment horizontal="center" vertical="center"/>
    </xf>
    <xf numFmtId="0" fontId="3" fillId="0" borderId="0" xfId="1" applyFont="1" applyAlignment="1">
      <alignment horizontal="left" vertical="center"/>
    </xf>
    <xf numFmtId="0" fontId="3" fillId="0" borderId="6" xfId="1" applyFont="1" applyBorder="1" applyAlignment="1">
      <alignment vertical="center"/>
    </xf>
    <xf numFmtId="0" fontId="3" fillId="0" borderId="7" xfId="1" applyFont="1" applyBorder="1" applyAlignment="1">
      <alignment vertical="center"/>
    </xf>
    <xf numFmtId="0" fontId="3" fillId="0" borderId="8" xfId="1" applyFont="1" applyBorder="1" applyAlignment="1">
      <alignment vertical="center"/>
    </xf>
    <xf numFmtId="0" fontId="3" fillId="0" borderId="0" xfId="1" applyFont="1"/>
    <xf numFmtId="0" fontId="9" fillId="0" borderId="0" xfId="1" applyFont="1" applyAlignment="1">
      <alignment vertical="center"/>
    </xf>
    <xf numFmtId="0" fontId="11" fillId="0" borderId="0" xfId="1" applyFont="1" applyAlignment="1">
      <alignment horizontal="center"/>
    </xf>
    <xf numFmtId="0" fontId="9" fillId="0" borderId="0" xfId="1" applyFont="1"/>
    <xf numFmtId="0" fontId="13" fillId="2" borderId="0" xfId="0" applyFont="1" applyFill="1" applyAlignment="1">
      <alignment vertical="center" shrinkToFit="1"/>
    </xf>
    <xf numFmtId="0" fontId="14" fillId="2" borderId="0" xfId="0" applyFont="1" applyFill="1" applyAlignment="1">
      <alignment horizontal="center" vertical="center" shrinkToFit="1"/>
    </xf>
    <xf numFmtId="0" fontId="15" fillId="2" borderId="0" xfId="0" applyFont="1" applyFill="1" applyAlignment="1">
      <alignment vertical="center" shrinkToFit="1"/>
    </xf>
    <xf numFmtId="0" fontId="15" fillId="2" borderId="0" xfId="0" applyFont="1" applyFill="1" applyAlignment="1">
      <alignment horizontal="center" vertical="center" shrinkToFit="1"/>
    </xf>
    <xf numFmtId="0" fontId="15" fillId="2" borderId="37" xfId="0" applyFont="1" applyFill="1" applyBorder="1" applyAlignment="1">
      <alignment horizontal="center" vertical="center" shrinkToFit="1"/>
    </xf>
    <xf numFmtId="0" fontId="16" fillId="0" borderId="37" xfId="0" applyFont="1" applyBorder="1" applyAlignment="1">
      <alignment horizontal="center" vertical="center" shrinkToFit="1"/>
    </xf>
    <xf numFmtId="0" fontId="15" fillId="2" borderId="38" xfId="0" applyFont="1" applyFill="1" applyBorder="1" applyAlignment="1">
      <alignment horizontal="center" vertical="center" shrinkToFit="1"/>
    </xf>
    <xf numFmtId="0" fontId="13" fillId="2" borderId="0" xfId="0" applyFont="1" applyFill="1" applyAlignment="1">
      <alignment horizontal="center" vertical="center" shrinkToFit="1"/>
    </xf>
    <xf numFmtId="0" fontId="15" fillId="2" borderId="0" xfId="0" applyFont="1" applyFill="1" applyAlignment="1">
      <alignment horizontal="right" vertical="center" shrinkToFit="1"/>
    </xf>
    <xf numFmtId="0" fontId="14" fillId="2" borderId="0" xfId="0" applyFont="1" applyFill="1" applyAlignment="1">
      <alignment horizontal="center" vertical="center" wrapText="1" shrinkToFit="1"/>
    </xf>
    <xf numFmtId="41" fontId="19" fillId="0" borderId="0" xfId="3" applyFont="1" applyAlignment="1">
      <alignment horizontal="center" vertical="center"/>
    </xf>
    <xf numFmtId="41" fontId="3" fillId="0" borderId="0" xfId="3" applyFont="1" applyAlignment="1">
      <alignment horizontal="center" vertical="center"/>
    </xf>
    <xf numFmtId="41" fontId="3" fillId="0" borderId="0" xfId="3" applyFont="1" applyAlignment="1">
      <alignment horizontal="right" vertical="center"/>
    </xf>
    <xf numFmtId="41" fontId="5" fillId="0" borderId="57" xfId="3" applyFont="1" applyBorder="1" applyAlignment="1">
      <alignment horizontal="center" vertical="center" wrapText="1"/>
    </xf>
    <xf numFmtId="49" fontId="5" fillId="0" borderId="59" xfId="3" applyNumberFormat="1" applyFont="1" applyBorder="1" applyAlignment="1">
      <alignment horizontal="center" vertical="center" wrapText="1"/>
    </xf>
    <xf numFmtId="49" fontId="5" fillId="0" borderId="60" xfId="3" applyNumberFormat="1" applyFont="1" applyBorder="1" applyAlignment="1">
      <alignment horizontal="center" vertical="center" wrapText="1"/>
    </xf>
    <xf numFmtId="41" fontId="5" fillId="0" borderId="60" xfId="3" applyFont="1" applyBorder="1" applyAlignment="1">
      <alignment horizontal="center" vertical="center"/>
    </xf>
    <xf numFmtId="41" fontId="5" fillId="0" borderId="60" xfId="3" applyFont="1" applyBorder="1" applyAlignment="1">
      <alignment horizontal="right" vertical="center" wrapText="1"/>
    </xf>
    <xf numFmtId="41" fontId="5" fillId="0" borderId="62" xfId="3" applyFont="1" applyBorder="1" applyAlignment="1">
      <alignment horizontal="right" vertical="center" wrapText="1"/>
    </xf>
    <xf numFmtId="49" fontId="5" fillId="0" borderId="50" xfId="3" applyNumberFormat="1" applyFont="1" applyBorder="1" applyAlignment="1">
      <alignment horizontal="center" vertical="center" wrapText="1"/>
    </xf>
    <xf numFmtId="49" fontId="3" fillId="0" borderId="51" xfId="3" applyNumberFormat="1" applyFont="1" applyBorder="1" applyAlignment="1">
      <alignment horizontal="center" vertical="center"/>
    </xf>
    <xf numFmtId="41" fontId="3" fillId="0" borderId="51" xfId="3" applyFont="1" applyBorder="1" applyAlignment="1">
      <alignment horizontal="center" vertical="center"/>
    </xf>
    <xf numFmtId="41" fontId="5" fillId="0" borderId="52" xfId="3" applyFont="1" applyBorder="1" applyAlignment="1">
      <alignment horizontal="right" vertical="center" wrapText="1"/>
    </xf>
    <xf numFmtId="41" fontId="5" fillId="0" borderId="50" xfId="3" applyFont="1" applyBorder="1" applyAlignment="1">
      <alignment horizontal="center" vertical="center" wrapText="1"/>
    </xf>
    <xf numFmtId="41" fontId="5" fillId="0" borderId="52" xfId="3" applyFont="1" applyBorder="1" applyAlignment="1">
      <alignment horizontal="center" vertical="center" wrapText="1"/>
    </xf>
    <xf numFmtId="41" fontId="3" fillId="0" borderId="52" xfId="3" applyFont="1" applyBorder="1" applyAlignment="1">
      <alignment horizontal="center" vertical="center"/>
    </xf>
    <xf numFmtId="41" fontId="3" fillId="0" borderId="50" xfId="3" applyFont="1" applyBorder="1" applyAlignment="1">
      <alignment horizontal="center" vertical="center"/>
    </xf>
    <xf numFmtId="41" fontId="3" fillId="0" borderId="53" xfId="3" applyFont="1" applyBorder="1" applyAlignment="1">
      <alignment horizontal="center" vertical="center"/>
    </xf>
    <xf numFmtId="41" fontId="3" fillId="0" borderId="64" xfId="3" applyFont="1" applyBorder="1" applyAlignment="1">
      <alignment horizontal="center" vertical="center"/>
    </xf>
    <xf numFmtId="41" fontId="3" fillId="0" borderId="65" xfId="3" applyFont="1" applyBorder="1" applyAlignment="1">
      <alignment horizontal="center" vertical="center"/>
    </xf>
    <xf numFmtId="0" fontId="16" fillId="0" borderId="57" xfId="0" applyFont="1" applyBorder="1" applyAlignment="1">
      <alignment horizontal="center" vertical="center" wrapText="1"/>
    </xf>
    <xf numFmtId="0" fontId="16" fillId="2" borderId="57" xfId="0" applyFont="1" applyFill="1" applyBorder="1" applyAlignment="1">
      <alignment horizontal="center" vertical="center" shrinkToFit="1"/>
    </xf>
    <xf numFmtId="41" fontId="5" fillId="0" borderId="60" xfId="3" applyFont="1" applyBorder="1" applyAlignment="1">
      <alignment vertical="center" wrapText="1"/>
    </xf>
    <xf numFmtId="41" fontId="5" fillId="0" borderId="51" xfId="3" applyFont="1" applyBorder="1" applyAlignment="1">
      <alignment vertical="center" wrapText="1"/>
    </xf>
    <xf numFmtId="0" fontId="3" fillId="0" borderId="0" xfId="1" applyFont="1" applyAlignment="1">
      <alignment vertical="center" wrapText="1"/>
    </xf>
    <xf numFmtId="177" fontId="3" fillId="0" borderId="0" xfId="1" applyNumberFormat="1" applyFont="1" applyAlignment="1">
      <alignment vertical="center" shrinkToFit="1"/>
    </xf>
    <xf numFmtId="0" fontId="15" fillId="2" borderId="57" xfId="0" applyFont="1" applyFill="1" applyBorder="1" applyAlignment="1">
      <alignment horizontal="center" vertical="center" shrinkToFit="1"/>
    </xf>
    <xf numFmtId="0" fontId="17" fillId="3" borderId="66" xfId="5" applyFont="1" applyFill="1" applyBorder="1" applyAlignment="1">
      <alignment horizontal="center" vertical="center" shrinkToFit="1"/>
    </xf>
    <xf numFmtId="49" fontId="17" fillId="3" borderId="60" xfId="5" applyNumberFormat="1" applyFont="1" applyFill="1" applyBorder="1" applyAlignment="1">
      <alignment horizontal="left" vertical="center" wrapText="1"/>
    </xf>
    <xf numFmtId="3" fontId="5" fillId="2" borderId="69" xfId="0" applyNumberFormat="1" applyFont="1" applyFill="1" applyBorder="1" applyAlignment="1">
      <alignment horizontal="right" vertical="center" wrapText="1"/>
    </xf>
    <xf numFmtId="49" fontId="17" fillId="3" borderId="60" xfId="5" applyNumberFormat="1" applyFont="1" applyFill="1" applyBorder="1" applyAlignment="1">
      <alignment horizontal="left" vertical="center" shrinkToFit="1"/>
    </xf>
    <xf numFmtId="3" fontId="5" fillId="2" borderId="39" xfId="0" applyNumberFormat="1" applyFont="1" applyFill="1" applyBorder="1" applyAlignment="1">
      <alignment horizontal="right" vertical="center" wrapText="1"/>
    </xf>
    <xf numFmtId="41" fontId="17" fillId="3" borderId="40" xfId="7" applyFont="1" applyFill="1" applyBorder="1" applyAlignment="1">
      <alignment horizontal="right" vertical="center" wrapText="1"/>
    </xf>
    <xf numFmtId="0" fontId="17" fillId="3" borderId="67" xfId="5" applyFont="1" applyFill="1" applyBorder="1" applyAlignment="1">
      <alignment horizontal="center" vertical="center" shrinkToFit="1"/>
    </xf>
    <xf numFmtId="49" fontId="17" fillId="3" borderId="51" xfId="5" applyNumberFormat="1" applyFont="1" applyFill="1" applyBorder="1" applyAlignment="1">
      <alignment horizontal="left" vertical="center" wrapText="1"/>
    </xf>
    <xf numFmtId="49" fontId="17" fillId="3" borderId="51" xfId="5" applyNumberFormat="1" applyFont="1" applyFill="1" applyBorder="1" applyAlignment="1">
      <alignment horizontal="left" vertical="center" shrinkToFit="1"/>
    </xf>
    <xf numFmtId="41" fontId="17" fillId="3" borderId="39" xfId="7" applyFont="1" applyFill="1" applyBorder="1" applyAlignment="1">
      <alignment horizontal="right" vertical="center" shrinkToFit="1"/>
    </xf>
    <xf numFmtId="49" fontId="17" fillId="2" borderId="51" xfId="5" applyNumberFormat="1" applyFont="1" applyFill="1" applyBorder="1" applyAlignment="1">
      <alignment horizontal="left" vertical="center" shrinkToFit="1"/>
    </xf>
    <xf numFmtId="0" fontId="5" fillId="2" borderId="39" xfId="0" applyFont="1" applyFill="1" applyBorder="1" applyAlignment="1">
      <alignment horizontal="left" vertical="center" wrapText="1"/>
    </xf>
    <xf numFmtId="0" fontId="17" fillId="3" borderId="51" xfId="5" applyFont="1" applyFill="1" applyBorder="1" applyAlignment="1">
      <alignment horizontal="left" vertical="center" shrinkToFit="1"/>
    </xf>
    <xf numFmtId="0" fontId="17" fillId="3" borderId="68" xfId="5" applyFont="1" applyFill="1" applyBorder="1" applyAlignment="1">
      <alignment horizontal="left" vertical="center" shrinkToFit="1"/>
    </xf>
    <xf numFmtId="0" fontId="17" fillId="2" borderId="39" xfId="0" applyFont="1" applyFill="1" applyBorder="1" applyAlignment="1">
      <alignment horizontal="left" vertical="center" wrapText="1"/>
    </xf>
    <xf numFmtId="3" fontId="22" fillId="3" borderId="44" xfId="5" applyNumberFormat="1" applyFont="1" applyFill="1" applyBorder="1" applyAlignment="1">
      <alignment horizontal="right" vertical="center" shrinkToFit="1"/>
    </xf>
    <xf numFmtId="3" fontId="22" fillId="2" borderId="44" xfId="5" applyNumberFormat="1" applyFont="1" applyFill="1" applyBorder="1" applyAlignment="1">
      <alignment horizontal="right" vertical="center" shrinkToFit="1"/>
    </xf>
    <xf numFmtId="0" fontId="17" fillId="3" borderId="0" xfId="5" applyFont="1" applyFill="1" applyAlignment="1">
      <alignment vertical="center" shrinkToFit="1"/>
    </xf>
    <xf numFmtId="0" fontId="23" fillId="3" borderId="0" xfId="5" applyFont="1" applyFill="1" applyAlignment="1">
      <alignment vertical="center" shrinkToFit="1"/>
    </xf>
    <xf numFmtId="0" fontId="24" fillId="3" borderId="0" xfId="5" applyFont="1" applyFill="1" applyAlignment="1">
      <alignment vertical="center" shrinkToFit="1"/>
    </xf>
    <xf numFmtId="0" fontId="17" fillId="3" borderId="59" xfId="5" applyFont="1" applyFill="1" applyBorder="1" applyAlignment="1">
      <alignment horizontal="center" vertical="center" shrinkToFit="1"/>
    </xf>
    <xf numFmtId="0" fontId="17" fillId="3" borderId="60" xfId="5" applyFont="1" applyFill="1" applyBorder="1" applyAlignment="1">
      <alignment horizontal="center" vertical="center" shrinkToFit="1"/>
    </xf>
    <xf numFmtId="0" fontId="17" fillId="3" borderId="50" xfId="5" applyFont="1" applyFill="1" applyBorder="1" applyAlignment="1">
      <alignment horizontal="center" vertical="center" shrinkToFit="1"/>
    </xf>
    <xf numFmtId="0" fontId="17" fillId="3" borderId="51" xfId="5" applyFont="1" applyFill="1" applyBorder="1" applyAlignment="1">
      <alignment horizontal="center" vertical="center" shrinkToFit="1"/>
    </xf>
    <xf numFmtId="0" fontId="25" fillId="3" borderId="52" xfId="5" applyFont="1" applyFill="1" applyBorder="1" applyAlignment="1">
      <alignment horizontal="left" vertical="center" wrapText="1"/>
    </xf>
    <xf numFmtId="49" fontId="25" fillId="3" borderId="52" xfId="5" applyNumberFormat="1" applyFont="1" applyFill="1" applyBorder="1" applyAlignment="1">
      <alignment horizontal="left" vertical="center" wrapText="1"/>
    </xf>
    <xf numFmtId="0" fontId="22" fillId="3" borderId="53" xfId="5" applyFont="1" applyFill="1" applyBorder="1" applyAlignment="1">
      <alignment horizontal="center" vertical="center" shrinkToFit="1"/>
    </xf>
    <xf numFmtId="0" fontId="22" fillId="3" borderId="64" xfId="5" applyFont="1" applyFill="1" applyBorder="1" applyAlignment="1">
      <alignment horizontal="center" vertical="center" shrinkToFit="1"/>
    </xf>
    <xf numFmtId="176" fontId="26" fillId="3" borderId="64" xfId="5" applyNumberFormat="1" applyFont="1" applyFill="1" applyBorder="1" applyAlignment="1">
      <alignment horizontal="right" vertical="center" wrapText="1"/>
    </xf>
    <xf numFmtId="176" fontId="26" fillId="3" borderId="64" xfId="5" applyNumberFormat="1" applyFont="1" applyFill="1" applyBorder="1" applyAlignment="1">
      <alignment horizontal="right" vertical="center" shrinkToFit="1"/>
    </xf>
    <xf numFmtId="0" fontId="22" fillId="3" borderId="65" xfId="5" applyFont="1" applyFill="1" applyBorder="1" applyAlignment="1">
      <alignment horizontal="center" vertical="center" wrapText="1"/>
    </xf>
    <xf numFmtId="41" fontId="17" fillId="3" borderId="51" xfId="7" applyFont="1" applyFill="1" applyBorder="1" applyAlignment="1">
      <alignment horizontal="right" vertical="center" shrinkToFit="1"/>
    </xf>
    <xf numFmtId="41" fontId="17" fillId="2" borderId="39" xfId="7" applyFont="1" applyFill="1" applyBorder="1" applyAlignment="1">
      <alignment horizontal="right" vertical="center" shrinkToFit="1"/>
    </xf>
    <xf numFmtId="49" fontId="17" fillId="2" borderId="60" xfId="5" applyNumberFormat="1" applyFont="1" applyFill="1" applyBorder="1" applyAlignment="1">
      <alignment horizontal="left" vertical="center" shrinkToFit="1"/>
    </xf>
    <xf numFmtId="0" fontId="17" fillId="3" borderId="72" xfId="5" applyFont="1" applyFill="1" applyBorder="1" applyAlignment="1">
      <alignment horizontal="center" vertical="center" shrinkToFit="1"/>
    </xf>
    <xf numFmtId="0" fontId="17" fillId="3" borderId="73" xfId="5" applyFont="1" applyFill="1" applyBorder="1" applyAlignment="1">
      <alignment horizontal="center" vertical="center" shrinkToFit="1"/>
    </xf>
    <xf numFmtId="49" fontId="17" fillId="3" borderId="73" xfId="5" applyNumberFormat="1" applyFont="1" applyFill="1" applyBorder="1" applyAlignment="1">
      <alignment horizontal="left" vertical="center" shrinkToFit="1"/>
    </xf>
    <xf numFmtId="49" fontId="17" fillId="2" borderId="73" xfId="5" applyNumberFormat="1" applyFont="1" applyFill="1" applyBorder="1" applyAlignment="1">
      <alignment horizontal="left" vertical="center" shrinkToFit="1"/>
    </xf>
    <xf numFmtId="0" fontId="17" fillId="2" borderId="51" xfId="0" applyFont="1" applyFill="1" applyBorder="1" applyAlignment="1">
      <alignment horizontal="left" vertical="center" wrapText="1"/>
    </xf>
    <xf numFmtId="0" fontId="15" fillId="2" borderId="51" xfId="0" applyFont="1" applyFill="1" applyBorder="1" applyAlignment="1">
      <alignment horizontal="center" vertical="center" shrinkToFit="1"/>
    </xf>
    <xf numFmtId="3" fontId="22" fillId="2" borderId="64" xfId="5" applyNumberFormat="1" applyFont="1" applyFill="1" applyBorder="1" applyAlignment="1">
      <alignment horizontal="right" vertical="center" shrinkToFit="1"/>
    </xf>
    <xf numFmtId="41" fontId="3" fillId="2" borderId="60" xfId="4" applyFont="1" applyFill="1" applyBorder="1" applyAlignment="1">
      <alignment horizontal="center" vertical="center"/>
    </xf>
    <xf numFmtId="41" fontId="5" fillId="0" borderId="60" xfId="4" applyFont="1" applyBorder="1" applyAlignment="1">
      <alignment horizontal="right" vertical="center"/>
    </xf>
    <xf numFmtId="41" fontId="5" fillId="0" borderId="61" xfId="4" applyFont="1" applyBorder="1" applyAlignment="1">
      <alignment vertical="center"/>
    </xf>
    <xf numFmtId="41" fontId="3" fillId="2" borderId="51" xfId="4" applyFont="1" applyFill="1" applyBorder="1" applyAlignment="1">
      <alignment horizontal="center" vertical="center"/>
    </xf>
    <xf numFmtId="41" fontId="3" fillId="0" borderId="63" xfId="4" applyFont="1" applyBorder="1" applyAlignment="1">
      <alignment horizontal="right" vertical="center"/>
    </xf>
    <xf numFmtId="41" fontId="3" fillId="0" borderId="63" xfId="4" applyFont="1" applyBorder="1" applyAlignment="1">
      <alignment vertical="center"/>
    </xf>
    <xf numFmtId="41" fontId="5" fillId="0" borderId="63" xfId="4" applyFont="1" applyBorder="1" applyAlignment="1">
      <alignment vertical="center"/>
    </xf>
    <xf numFmtId="0" fontId="14" fillId="2" borderId="0" xfId="0" applyFont="1" applyFill="1" applyAlignment="1">
      <alignment horizontal="right" vertical="center" shrinkToFit="1"/>
    </xf>
    <xf numFmtId="41" fontId="17" fillId="2" borderId="39" xfId="7" applyFont="1" applyFill="1" applyBorder="1" applyAlignment="1">
      <alignment horizontal="right" vertical="center" wrapText="1" shrinkToFit="1"/>
    </xf>
    <xf numFmtId="3" fontId="30" fillId="0" borderId="51" xfId="0" applyNumberFormat="1" applyFont="1" applyBorder="1" applyAlignment="1">
      <alignment horizontal="right" vertical="center"/>
    </xf>
    <xf numFmtId="41" fontId="31" fillId="3" borderId="60" xfId="7" applyFont="1" applyFill="1" applyBorder="1" applyAlignment="1">
      <alignment horizontal="right" vertical="center" shrinkToFit="1"/>
    </xf>
    <xf numFmtId="3" fontId="31" fillId="2" borderId="39" xfId="0" applyNumberFormat="1" applyFont="1" applyFill="1" applyBorder="1" applyAlignment="1">
      <alignment horizontal="right" vertical="center" wrapText="1"/>
    </xf>
    <xf numFmtId="0" fontId="25" fillId="3" borderId="78" xfId="5" applyFont="1" applyFill="1" applyBorder="1" applyAlignment="1">
      <alignment horizontal="left" vertical="center" wrapText="1"/>
    </xf>
    <xf numFmtId="0" fontId="25" fillId="2" borderId="70" xfId="0" applyFont="1" applyFill="1" applyBorder="1" applyAlignment="1">
      <alignment horizontal="left" vertical="center" wrapText="1"/>
    </xf>
    <xf numFmtId="0" fontId="25" fillId="0" borderId="5" xfId="0" applyFont="1" applyBorder="1" applyAlignment="1">
      <alignment horizontal="justify" vertical="center" wrapText="1"/>
    </xf>
    <xf numFmtId="0" fontId="28" fillId="2" borderId="78" xfId="0" applyFont="1" applyFill="1" applyBorder="1" applyAlignment="1">
      <alignment horizontal="left" vertical="center" wrapText="1" shrinkToFit="1"/>
    </xf>
    <xf numFmtId="0" fontId="28" fillId="2" borderId="78" xfId="0" applyFont="1" applyFill="1" applyBorder="1" applyAlignment="1">
      <alignment vertical="center" wrapText="1" shrinkToFit="1"/>
    </xf>
    <xf numFmtId="0" fontId="15" fillId="2" borderId="65" xfId="0" applyFont="1" applyFill="1" applyBorder="1" applyAlignment="1">
      <alignment vertical="center" wrapText="1" shrinkToFit="1"/>
    </xf>
    <xf numFmtId="0" fontId="33" fillId="2" borderId="0" xfId="0" applyFont="1" applyFill="1" applyAlignment="1">
      <alignment vertical="center" shrinkToFit="1"/>
    </xf>
    <xf numFmtId="0" fontId="33" fillId="3" borderId="0" xfId="5" applyFont="1" applyFill="1" applyAlignment="1">
      <alignment vertical="center" wrapText="1" shrinkToFit="1"/>
    </xf>
    <xf numFmtId="0" fontId="33" fillId="3" borderId="0" xfId="5" applyFont="1" applyFill="1" applyAlignment="1">
      <alignment vertical="center" shrinkToFit="1"/>
    </xf>
    <xf numFmtId="0" fontId="34" fillId="3" borderId="0" xfId="5" applyFont="1" applyFill="1" applyAlignment="1">
      <alignment vertical="center" wrapText="1" shrinkToFit="1"/>
    </xf>
    <xf numFmtId="0" fontId="34" fillId="3" borderId="0" xfId="5" applyFont="1" applyFill="1" applyAlignment="1">
      <alignment vertical="center" shrinkToFit="1"/>
    </xf>
    <xf numFmtId="49" fontId="35" fillId="0" borderId="51" xfId="0" applyNumberFormat="1" applyFont="1" applyBorder="1" applyAlignment="1">
      <alignment vertical="center" wrapText="1"/>
    </xf>
    <xf numFmtId="0" fontId="35" fillId="0" borderId="51" xfId="0" applyFont="1" applyBorder="1" applyAlignment="1">
      <alignment vertical="center" wrapText="1"/>
    </xf>
    <xf numFmtId="49" fontId="35" fillId="0" borderId="51" xfId="0" applyNumberFormat="1" applyFont="1" applyBorder="1">
      <alignment vertical="center"/>
    </xf>
    <xf numFmtId="3" fontId="15" fillId="0" borderId="51" xfId="0" applyNumberFormat="1" applyFont="1" applyBorder="1" applyAlignment="1">
      <alignment horizontal="right" vertical="center"/>
    </xf>
    <xf numFmtId="41" fontId="5" fillId="3" borderId="39" xfId="7" applyFont="1" applyFill="1" applyBorder="1" applyAlignment="1">
      <alignment horizontal="right" vertical="center" wrapText="1" shrinkToFit="1"/>
    </xf>
    <xf numFmtId="3" fontId="17" fillId="2" borderId="39" xfId="0" applyNumberFormat="1" applyFont="1" applyFill="1" applyBorder="1" applyAlignment="1">
      <alignment horizontal="right" vertical="center" wrapText="1"/>
    </xf>
    <xf numFmtId="3" fontId="8" fillId="2" borderId="39" xfId="0" applyNumberFormat="1" applyFont="1" applyFill="1" applyBorder="1" applyAlignment="1">
      <alignment horizontal="right" vertical="center" wrapText="1"/>
    </xf>
    <xf numFmtId="3" fontId="14" fillId="3" borderId="64" xfId="5" applyNumberFormat="1" applyFont="1" applyFill="1" applyBorder="1" applyAlignment="1">
      <alignment horizontal="right" vertical="center" shrinkToFit="1"/>
    </xf>
    <xf numFmtId="41" fontId="14" fillId="3" borderId="64" xfId="7" applyFont="1" applyFill="1" applyBorder="1" applyAlignment="1">
      <alignment horizontal="right" vertical="center" shrinkToFit="1"/>
    </xf>
    <xf numFmtId="3" fontId="14" fillId="3" borderId="44" xfId="5" applyNumberFormat="1" applyFont="1" applyFill="1" applyBorder="1" applyAlignment="1">
      <alignment horizontal="right" vertical="center" shrinkToFit="1"/>
    </xf>
    <xf numFmtId="3" fontId="14" fillId="3" borderId="46" xfId="5" applyNumberFormat="1" applyFont="1" applyFill="1" applyBorder="1" applyAlignment="1">
      <alignment horizontal="right" vertical="center" shrinkToFit="1"/>
    </xf>
    <xf numFmtId="41" fontId="5" fillId="0" borderId="57" xfId="3" applyFont="1" applyBorder="1" applyAlignment="1">
      <alignment horizontal="center" vertical="center" wrapText="1"/>
    </xf>
    <xf numFmtId="41" fontId="5" fillId="0" borderId="55" xfId="3" applyFont="1" applyBorder="1" applyAlignment="1">
      <alignment horizontal="center" vertical="center" wrapText="1"/>
    </xf>
    <xf numFmtId="0" fontId="37" fillId="0" borderId="13" xfId="2" applyFont="1" applyBorder="1" applyAlignment="1">
      <alignment horizontal="center" vertical="center" wrapText="1"/>
    </xf>
    <xf numFmtId="0" fontId="37" fillId="0" borderId="14" xfId="2" applyFont="1" applyBorder="1" applyAlignment="1">
      <alignment horizontal="center" vertical="center" wrapText="1"/>
    </xf>
    <xf numFmtId="0" fontId="37" fillId="0" borderId="15" xfId="2" applyFont="1" applyBorder="1" applyAlignment="1">
      <alignment horizontal="center" vertical="center" wrapText="1"/>
    </xf>
    <xf numFmtId="0" fontId="37" fillId="0" borderId="16" xfId="2" applyFont="1" applyBorder="1" applyAlignment="1">
      <alignment horizontal="center" vertical="center" wrapText="1"/>
    </xf>
    <xf numFmtId="0" fontId="37" fillId="0" borderId="17" xfId="1" applyFont="1" applyBorder="1" applyAlignment="1">
      <alignment horizontal="center" vertical="center" wrapText="1"/>
    </xf>
    <xf numFmtId="0" fontId="36" fillId="2" borderId="18" xfId="1" applyFont="1" applyFill="1" applyBorder="1" applyAlignment="1">
      <alignment vertical="center" wrapText="1"/>
    </xf>
    <xf numFmtId="0" fontId="37" fillId="2" borderId="19" xfId="1" applyFont="1" applyFill="1" applyBorder="1" applyAlignment="1">
      <alignment horizontal="center" vertical="center" wrapText="1"/>
    </xf>
    <xf numFmtId="0" fontId="36" fillId="2" borderId="20" xfId="1" applyFont="1" applyFill="1" applyBorder="1" applyAlignment="1">
      <alignment horizontal="left" vertical="center" wrapText="1"/>
    </xf>
    <xf numFmtId="0" fontId="36" fillId="2" borderId="20" xfId="1" applyFont="1" applyFill="1" applyBorder="1" applyAlignment="1">
      <alignment vertical="center" wrapText="1"/>
    </xf>
    <xf numFmtId="0" fontId="37" fillId="0" borderId="21" xfId="1" applyFont="1" applyBorder="1" applyAlignment="1">
      <alignment horizontal="center" vertical="center" wrapText="1"/>
    </xf>
    <xf numFmtId="0" fontId="36" fillId="2" borderId="22" xfId="1" applyFont="1" applyFill="1" applyBorder="1" applyAlignment="1">
      <alignment vertical="center" wrapText="1"/>
    </xf>
    <xf numFmtId="0" fontId="37" fillId="2" borderId="23" xfId="1" applyFont="1" applyFill="1" applyBorder="1" applyAlignment="1">
      <alignment horizontal="center" vertical="center" wrapText="1"/>
    </xf>
    <xf numFmtId="0" fontId="36" fillId="2" borderId="24" xfId="1" applyFont="1" applyFill="1" applyBorder="1" applyAlignment="1">
      <alignment horizontal="left" vertical="center" wrapText="1"/>
    </xf>
    <xf numFmtId="49" fontId="5" fillId="0" borderId="50" xfId="3" applyNumberFormat="1" applyFont="1" applyFill="1" applyBorder="1" applyAlignment="1">
      <alignment horizontal="center" vertical="center" wrapText="1"/>
    </xf>
    <xf numFmtId="49" fontId="3" fillId="0" borderId="51" xfId="3" applyNumberFormat="1" applyFont="1" applyFill="1" applyBorder="1" applyAlignment="1">
      <alignment horizontal="center" vertical="center"/>
    </xf>
    <xf numFmtId="41" fontId="3" fillId="0" borderId="51" xfId="3" applyFont="1" applyFill="1" applyBorder="1" applyAlignment="1">
      <alignment horizontal="center" vertical="center"/>
    </xf>
    <xf numFmtId="41" fontId="3" fillId="0" borderId="51" xfId="4" applyFont="1" applyFill="1" applyBorder="1" applyAlignment="1">
      <alignment horizontal="center" vertical="center"/>
    </xf>
    <xf numFmtId="41" fontId="3" fillId="0" borderId="51" xfId="4" applyFont="1" applyFill="1" applyBorder="1" applyAlignment="1">
      <alignment horizontal="right" vertical="center"/>
    </xf>
    <xf numFmtId="41" fontId="3" fillId="0" borderId="51" xfId="4" applyFont="1" applyFill="1" applyBorder="1" applyAlignment="1">
      <alignment vertical="center"/>
    </xf>
    <xf numFmtId="41" fontId="5" fillId="0" borderId="60" xfId="3" applyFont="1" applyFill="1" applyBorder="1" applyAlignment="1">
      <alignment horizontal="right" vertical="center" wrapText="1"/>
    </xf>
    <xf numFmtId="41" fontId="5" fillId="0" borderId="51" xfId="3" applyFont="1" applyFill="1" applyBorder="1" applyAlignment="1">
      <alignment vertical="center" wrapText="1"/>
    </xf>
    <xf numFmtId="41" fontId="5" fillId="0" borderId="52" xfId="3" applyFont="1" applyFill="1" applyBorder="1" applyAlignment="1">
      <alignment horizontal="right" vertical="center" wrapText="1"/>
    </xf>
    <xf numFmtId="41" fontId="19" fillId="0" borderId="0" xfId="3" applyFont="1" applyFill="1" applyAlignment="1">
      <alignment horizontal="center" vertical="center"/>
    </xf>
    <xf numFmtId="41" fontId="3" fillId="0" borderId="63" xfId="4" applyFont="1" applyFill="1" applyBorder="1" applyAlignment="1">
      <alignment horizontal="right" vertical="center"/>
    </xf>
    <xf numFmtId="41" fontId="3" fillId="0" borderId="63" xfId="4" applyFont="1" applyFill="1" applyBorder="1" applyAlignment="1">
      <alignment vertical="center"/>
    </xf>
    <xf numFmtId="41" fontId="5" fillId="0" borderId="63" xfId="4" applyFont="1" applyFill="1" applyBorder="1" applyAlignment="1">
      <alignment vertical="center"/>
    </xf>
    <xf numFmtId="41" fontId="3" fillId="0" borderId="51" xfId="3" applyFont="1" applyFill="1" applyBorder="1" applyAlignment="1">
      <alignment vertical="center" wrapText="1"/>
    </xf>
    <xf numFmtId="0" fontId="28" fillId="3" borderId="77" xfId="5" applyFont="1" applyFill="1" applyBorder="1" applyAlignment="1">
      <alignment horizontal="left" vertical="center" wrapText="1"/>
    </xf>
    <xf numFmtId="41" fontId="3" fillId="0" borderId="0" xfId="1" applyNumberFormat="1" applyFont="1" applyAlignment="1">
      <alignment vertical="center"/>
    </xf>
    <xf numFmtId="0" fontId="4" fillId="0" borderId="4" xfId="1" applyFont="1" applyBorder="1" applyAlignment="1">
      <alignment horizontal="center" vertical="center"/>
    </xf>
    <xf numFmtId="0" fontId="4" fillId="0" borderId="0" xfId="1" applyFont="1" applyAlignment="1">
      <alignment horizontal="center" vertical="center"/>
    </xf>
    <xf numFmtId="0" fontId="4" fillId="0" borderId="5" xfId="1" applyFont="1" applyBorder="1" applyAlignment="1">
      <alignment horizontal="center" vertical="center"/>
    </xf>
    <xf numFmtId="0" fontId="3" fillId="0" borderId="0" xfId="1" applyFont="1" applyAlignment="1">
      <alignment horizontal="left" vertical="center" wrapText="1"/>
    </xf>
    <xf numFmtId="41" fontId="3" fillId="0" borderId="0" xfId="1" applyNumberFormat="1" applyFont="1" applyAlignment="1">
      <alignment horizontal="center" vertical="center"/>
    </xf>
    <xf numFmtId="178" fontId="3" fillId="0" borderId="0" xfId="1" applyNumberFormat="1" applyFont="1" applyAlignment="1">
      <alignment horizontal="left" vertical="center" wrapText="1"/>
    </xf>
    <xf numFmtId="0" fontId="3" fillId="0" borderId="0" xfId="1" applyFont="1" applyAlignment="1">
      <alignment horizontal="center" vertical="center"/>
    </xf>
    <xf numFmtId="0" fontId="3" fillId="0" borderId="0" xfId="1" applyFont="1" applyAlignment="1">
      <alignment horizontal="left" vertical="center"/>
    </xf>
    <xf numFmtId="41" fontId="8" fillId="0" borderId="0" xfId="1" applyNumberFormat="1" applyFont="1" applyAlignment="1">
      <alignment horizontal="center" vertical="center"/>
    </xf>
    <xf numFmtId="0" fontId="37" fillId="0" borderId="0" xfId="1" applyFont="1" applyAlignment="1">
      <alignment horizontal="left" vertical="center"/>
    </xf>
    <xf numFmtId="0" fontId="37" fillId="0" borderId="9" xfId="2" applyFont="1" applyBorder="1" applyAlignment="1">
      <alignment horizontal="center" vertical="center" wrapText="1"/>
    </xf>
    <xf numFmtId="0" fontId="37" fillId="0" borderId="10" xfId="2" applyFont="1" applyBorder="1" applyAlignment="1">
      <alignment horizontal="center" vertical="center" wrapText="1"/>
    </xf>
    <xf numFmtId="0" fontId="37" fillId="0" borderId="11" xfId="2" applyFont="1" applyBorder="1" applyAlignment="1">
      <alignment horizontal="center" vertical="center" wrapText="1"/>
    </xf>
    <xf numFmtId="0" fontId="37" fillId="0" borderId="12" xfId="2" applyFont="1" applyBorder="1" applyAlignment="1">
      <alignment horizontal="center" vertical="center" wrapText="1"/>
    </xf>
    <xf numFmtId="0" fontId="10" fillId="2" borderId="0" xfId="1" applyFont="1" applyFill="1" applyAlignment="1">
      <alignment horizontal="center" vertical="center"/>
    </xf>
    <xf numFmtId="0" fontId="10" fillId="0" borderId="0" xfId="1" applyFont="1" applyAlignment="1">
      <alignment horizontal="center" vertical="center"/>
    </xf>
    <xf numFmtId="0" fontId="36" fillId="0" borderId="0" xfId="1" applyFont="1" applyAlignment="1">
      <alignment horizontal="left" vertical="center" wrapText="1"/>
    </xf>
    <xf numFmtId="0" fontId="36" fillId="0" borderId="0" xfId="1" applyFont="1" applyAlignment="1">
      <alignment horizontal="left" vertical="center"/>
    </xf>
    <xf numFmtId="0" fontId="37" fillId="0" borderId="0" xfId="1" applyFont="1" applyAlignment="1">
      <alignment horizontal="center" vertical="center"/>
    </xf>
    <xf numFmtId="0" fontId="36" fillId="2" borderId="0" xfId="1" applyFont="1" applyFill="1" applyAlignment="1">
      <alignment horizontal="left" vertical="center" wrapText="1"/>
    </xf>
    <xf numFmtId="0" fontId="36" fillId="2" borderId="0" xfId="1" applyFont="1" applyFill="1" applyAlignment="1">
      <alignment horizontal="left" vertical="center"/>
    </xf>
    <xf numFmtId="0" fontId="22" fillId="3" borderId="41" xfId="5" applyFont="1" applyFill="1" applyBorder="1" applyAlignment="1">
      <alignment horizontal="center" vertical="center" shrinkToFit="1"/>
    </xf>
    <xf numFmtId="0" fontId="22" fillId="3" borderId="7" xfId="5" applyFont="1" applyFill="1" applyBorder="1" applyAlignment="1">
      <alignment horizontal="center" vertical="center" shrinkToFit="1"/>
    </xf>
    <xf numFmtId="0" fontId="22" fillId="3" borderId="43" xfId="5" applyFont="1" applyFill="1" applyBorder="1" applyAlignment="1">
      <alignment horizontal="center" vertical="center" shrinkToFit="1"/>
    </xf>
    <xf numFmtId="0" fontId="22" fillId="3" borderId="45" xfId="5" applyFont="1" applyFill="1" applyBorder="1" applyAlignment="1">
      <alignment horizontal="center" vertical="center" shrinkToFit="1"/>
    </xf>
    <xf numFmtId="0" fontId="22" fillId="3" borderId="42" xfId="5" applyFont="1" applyFill="1" applyBorder="1" applyAlignment="1">
      <alignment horizontal="center" vertical="center" shrinkToFit="1"/>
    </xf>
    <xf numFmtId="0" fontId="12" fillId="2" borderId="0" xfId="0" applyFont="1" applyFill="1" applyAlignment="1">
      <alignment horizontal="center" vertical="center" shrinkToFit="1"/>
    </xf>
    <xf numFmtId="0" fontId="14" fillId="2" borderId="0" xfId="0" applyFont="1" applyFill="1" applyAlignment="1">
      <alignment horizontal="right" vertical="center" shrinkToFit="1"/>
    </xf>
    <xf numFmtId="0" fontId="15" fillId="2" borderId="25" xfId="0" applyFont="1" applyFill="1" applyBorder="1" applyAlignment="1">
      <alignment horizontal="center" vertical="center" shrinkToFit="1"/>
    </xf>
    <xf numFmtId="0" fontId="15" fillId="2" borderId="30" xfId="0" applyFont="1" applyFill="1" applyBorder="1" applyAlignment="1">
      <alignment horizontal="center" vertical="center" shrinkToFit="1"/>
    </xf>
    <xf numFmtId="0" fontId="15" fillId="2" borderId="36" xfId="0" applyFont="1" applyFill="1" applyBorder="1" applyAlignment="1">
      <alignment horizontal="center" vertical="center" shrinkToFit="1"/>
    </xf>
    <xf numFmtId="0" fontId="15" fillId="2" borderId="26" xfId="0" applyFont="1" applyFill="1" applyBorder="1" applyAlignment="1">
      <alignment horizontal="center" vertical="center" shrinkToFit="1"/>
    </xf>
    <xf numFmtId="0" fontId="15" fillId="2" borderId="27" xfId="0" applyFont="1" applyFill="1" applyBorder="1" applyAlignment="1">
      <alignment horizontal="center" vertical="center" shrinkToFit="1"/>
    </xf>
    <xf numFmtId="0" fontId="15" fillId="2" borderId="28" xfId="0" applyFont="1" applyFill="1" applyBorder="1" applyAlignment="1">
      <alignment horizontal="center" vertical="center" shrinkToFit="1"/>
    </xf>
    <xf numFmtId="0" fontId="15" fillId="2" borderId="29" xfId="0" applyFont="1" applyFill="1" applyBorder="1" applyAlignment="1">
      <alignment horizontal="center" vertical="center" shrinkToFit="1"/>
    </xf>
    <xf numFmtId="0" fontId="15" fillId="2" borderId="31" xfId="0" applyFont="1" applyFill="1" applyBorder="1" applyAlignment="1">
      <alignment horizontal="center" vertical="center" shrinkToFit="1"/>
    </xf>
    <xf numFmtId="0" fontId="15" fillId="2" borderId="37" xfId="0" applyFont="1" applyFill="1" applyBorder="1" applyAlignment="1">
      <alignment horizontal="center" vertical="center" shrinkToFit="1"/>
    </xf>
    <xf numFmtId="0" fontId="15" fillId="2" borderId="32" xfId="0" applyFont="1" applyFill="1" applyBorder="1" applyAlignment="1">
      <alignment horizontal="center" vertical="center" shrinkToFit="1"/>
    </xf>
    <xf numFmtId="0" fontId="15" fillId="2" borderId="33" xfId="0" applyFont="1" applyFill="1" applyBorder="1" applyAlignment="1">
      <alignment horizontal="center" vertical="center" shrinkToFit="1"/>
    </xf>
    <xf numFmtId="0" fontId="15" fillId="2" borderId="34" xfId="0" applyFont="1" applyFill="1" applyBorder="1" applyAlignment="1">
      <alignment horizontal="center" vertical="center" shrinkToFit="1"/>
    </xf>
    <xf numFmtId="0" fontId="15" fillId="2" borderId="35" xfId="0" applyFont="1" applyFill="1" applyBorder="1" applyAlignment="1">
      <alignment horizontal="center" vertical="center" shrinkToFit="1"/>
    </xf>
    <xf numFmtId="0" fontId="17" fillId="3" borderId="71" xfId="5" applyFont="1" applyFill="1" applyBorder="1" applyAlignment="1">
      <alignment horizontal="center" vertical="center" shrinkToFit="1"/>
    </xf>
    <xf numFmtId="0" fontId="17" fillId="3" borderId="60" xfId="5" applyFont="1" applyFill="1" applyBorder="1" applyAlignment="1">
      <alignment horizontal="center" vertical="center" shrinkToFit="1"/>
    </xf>
    <xf numFmtId="0" fontId="26" fillId="3" borderId="64" xfId="5" applyFont="1" applyFill="1" applyBorder="1" applyAlignment="1">
      <alignment horizontal="center" vertical="center" wrapText="1"/>
    </xf>
    <xf numFmtId="0" fontId="12" fillId="2" borderId="0" xfId="0" applyFont="1" applyFill="1" applyAlignment="1">
      <alignment horizontal="center" vertical="center" wrapText="1" shrinkToFit="1"/>
    </xf>
    <xf numFmtId="0" fontId="15" fillId="2" borderId="47" xfId="0" applyFont="1" applyFill="1" applyBorder="1" applyAlignment="1">
      <alignment horizontal="center" vertical="center" shrinkToFit="1"/>
    </xf>
    <xf numFmtId="0" fontId="15" fillId="2" borderId="56" xfId="0" applyFont="1" applyFill="1" applyBorder="1" applyAlignment="1">
      <alignment horizontal="center" vertical="center" shrinkToFit="1"/>
    </xf>
    <xf numFmtId="0" fontId="15" fillId="2" borderId="48" xfId="0" applyFont="1" applyFill="1" applyBorder="1" applyAlignment="1">
      <alignment horizontal="center" vertical="center" shrinkToFit="1"/>
    </xf>
    <xf numFmtId="0" fontId="15" fillId="2" borderId="57" xfId="0" applyFont="1" applyFill="1" applyBorder="1" applyAlignment="1">
      <alignment horizontal="center" vertical="center" shrinkToFit="1"/>
    </xf>
    <xf numFmtId="0" fontId="15" fillId="2" borderId="49" xfId="0" applyFont="1" applyFill="1" applyBorder="1" applyAlignment="1">
      <alignment horizontal="center" vertical="center" shrinkToFit="1"/>
    </xf>
    <xf numFmtId="0" fontId="15" fillId="2" borderId="58" xfId="0" applyFont="1" applyFill="1" applyBorder="1" applyAlignment="1">
      <alignment horizontal="center" vertical="center" shrinkToFit="1"/>
    </xf>
    <xf numFmtId="0" fontId="22" fillId="3" borderId="74" xfId="5" applyFont="1" applyFill="1" applyBorder="1" applyAlignment="1">
      <alignment horizontal="center" vertical="center" shrinkToFit="1"/>
    </xf>
    <xf numFmtId="0" fontId="22" fillId="3" borderId="75" xfId="5" applyFont="1" applyFill="1" applyBorder="1" applyAlignment="1">
      <alignment horizontal="center" vertical="center" shrinkToFit="1"/>
    </xf>
    <xf numFmtId="0" fontId="22" fillId="3" borderId="76" xfId="5" applyFont="1" applyFill="1" applyBorder="1" applyAlignment="1">
      <alignment horizontal="center" vertical="center" shrinkToFit="1"/>
    </xf>
    <xf numFmtId="41" fontId="18" fillId="0" borderId="0" xfId="3" applyFont="1" applyAlignment="1">
      <alignment horizontal="center" vertical="center"/>
    </xf>
    <xf numFmtId="41" fontId="5" fillId="0" borderId="47" xfId="3" applyFont="1" applyBorder="1" applyAlignment="1">
      <alignment horizontal="center" vertical="center" wrapText="1"/>
    </xf>
    <xf numFmtId="41" fontId="5" fillId="0" borderId="56" xfId="3" applyFont="1" applyBorder="1" applyAlignment="1">
      <alignment horizontal="center" vertical="center" wrapText="1"/>
    </xf>
    <xf numFmtId="41" fontId="5" fillId="0" borderId="48" xfId="3" applyFont="1" applyBorder="1" applyAlignment="1">
      <alignment horizontal="center" vertical="center" wrapText="1"/>
    </xf>
    <xf numFmtId="41" fontId="5" fillId="0" borderId="57" xfId="3" applyFont="1" applyBorder="1" applyAlignment="1">
      <alignment horizontal="center" vertical="center" wrapText="1"/>
    </xf>
    <xf numFmtId="41" fontId="5" fillId="0" borderId="54" xfId="3" applyFont="1" applyBorder="1" applyAlignment="1">
      <alignment horizontal="center" vertical="center" wrapText="1"/>
    </xf>
    <xf numFmtId="41" fontId="5" fillId="0" borderId="55" xfId="3" applyFont="1" applyBorder="1" applyAlignment="1">
      <alignment horizontal="center" vertical="center" wrapText="1"/>
    </xf>
    <xf numFmtId="41" fontId="5" fillId="0" borderId="49" xfId="3" applyFont="1" applyBorder="1" applyAlignment="1">
      <alignment horizontal="center" vertical="center" wrapText="1"/>
    </xf>
    <xf numFmtId="41" fontId="5" fillId="0" borderId="58" xfId="3" applyFont="1" applyBorder="1" applyAlignment="1">
      <alignment horizontal="center" vertical="center" wrapText="1"/>
    </xf>
    <xf numFmtId="0" fontId="28" fillId="3" borderId="78" xfId="5" applyFont="1" applyFill="1" applyBorder="1" applyAlignment="1">
      <alignment horizontal="left" vertical="center" wrapText="1"/>
    </xf>
  </cellXfs>
  <cellStyles count="10">
    <cellStyle name="쉼표 [0]" xfId="4" builtinId="6"/>
    <cellStyle name="쉼표 [0] 2" xfId="3" xr:uid="{00000000-0005-0000-0000-000000000000}"/>
    <cellStyle name="쉼표 [0] 5" xfId="7" xr:uid="{4AA1D55D-2733-462C-9AD9-A314F4BD4EA1}"/>
    <cellStyle name="표준" xfId="0" builtinId="0"/>
    <cellStyle name="표준 11" xfId="2" xr:uid="{00000000-0005-0000-0000-000002000000}"/>
    <cellStyle name="표준 2" xfId="1" xr:uid="{00000000-0005-0000-0000-000003000000}"/>
    <cellStyle name="표준 3" xfId="9" xr:uid="{60EAF96A-DA17-459E-A2F3-7059130C7859}"/>
    <cellStyle name="표준 4" xfId="8" xr:uid="{0EF96B39-838C-4961-95B3-5750B847AC73}"/>
    <cellStyle name="표준 5" xfId="5" xr:uid="{F1E812B2-5850-4758-A096-B68CF784C1AB}"/>
    <cellStyle name="표준 6" xfId="6" xr:uid="{E87C870B-EBAE-409D-80A9-341C88764A9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tasv\&#52509;&#47924;&#54924;&#44228;-1\2011%20&#54924;&#44228;\&#50696;.&#44208;&#49328;&#49436;\2011&#45380;%20&#50696;&#49328;&#49436;\2011&#45380;&#46020;%20&#48373;&#51648;&#44288;%20&#50696;&#49328;&#4943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C4\&#52509;&#47924;&#54924;&#44228;-1\2010%20&#54924;&#44228;\&#54924;&#44228;\&#50696;.&#44208;&#49328;&#49436;\2010&#45380;%20&#50696;.&#44208;&#49328;&#49436;\&#50696;&#49328;&#49436;\2010&#45380;%20&#44208;&#49328;%20&#52628;&#44221;\2010&#45380;&#46020;%20&#48373;&#51648;&#44288;%20&#44208;&#49328;&#52628;&#44221;%20&#50696;&#49328;&#4943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총칙"/>
      <sheetName val="총괄표"/>
      <sheetName val="세입1"/>
      <sheetName val="세입2"/>
      <sheetName val="세출1"/>
      <sheetName val="세출2"/>
      <sheetName val="세출3"/>
      <sheetName val="세출4"/>
      <sheetName val="Sheet1"/>
      <sheetName val="Sheet2"/>
      <sheetName val="Sheet4"/>
    </sheetNames>
    <sheetDataSet>
      <sheetData sheetId="0" refreshError="1"/>
      <sheetData sheetId="1" refreshError="1">
        <row r="6">
          <cell r="G6" t="str">
            <v>사무비</v>
          </cell>
        </row>
        <row r="27">
          <cell r="G27" t="str">
            <v>재산조성비</v>
          </cell>
        </row>
        <row r="31">
          <cell r="G31" t="str">
            <v>사업비</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총칙"/>
      <sheetName val="예산사유서"/>
      <sheetName val="총괄표"/>
      <sheetName val="세입1"/>
      <sheetName val="세입2"/>
      <sheetName val="세출1"/>
      <sheetName val="세출2"/>
      <sheetName val="세출3"/>
      <sheetName val="세출4"/>
      <sheetName val="Sheet1"/>
      <sheetName val="Sheet2"/>
      <sheetName val="Sheet4"/>
    </sheetNames>
    <sheetDataSet>
      <sheetData sheetId="0" refreshError="1"/>
      <sheetData sheetId="1" refreshError="1"/>
      <sheetData sheetId="2" refreshError="1">
        <row r="6">
          <cell r="A6" t="str">
            <v>사업수입</v>
          </cell>
        </row>
        <row r="32">
          <cell r="A32" t="str">
            <v>이월금</v>
          </cell>
        </row>
        <row r="35">
          <cell r="A35" t="str">
            <v>잡수입</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30"/>
  <sheetViews>
    <sheetView view="pageBreakPreview" zoomScale="60" zoomScaleNormal="70" workbookViewId="0">
      <selection activeCell="D12" sqref="D12:E12"/>
    </sheetView>
  </sheetViews>
  <sheetFormatPr defaultRowHeight="22.5" x14ac:dyDescent="0.25"/>
  <cols>
    <col min="1" max="1" width="5.375" style="16" customWidth="1"/>
    <col min="2" max="4" width="25.625" style="16" customWidth="1"/>
    <col min="5" max="5" width="30.25" style="16" customWidth="1"/>
    <col min="6" max="6" width="25.625" style="16" customWidth="1"/>
    <col min="7" max="7" width="5.375" style="16" customWidth="1"/>
    <col min="8" max="16384" width="9" style="2"/>
  </cols>
  <sheetData>
    <row r="1" spans="1:7" ht="23.25" thickBot="1" x14ac:dyDescent="0.2">
      <c r="A1" s="1"/>
      <c r="B1" s="1"/>
      <c r="C1" s="1"/>
      <c r="D1" s="1"/>
      <c r="E1" s="1"/>
      <c r="F1" s="1"/>
      <c r="G1" s="1"/>
    </row>
    <row r="2" spans="1:7" ht="16.5" customHeight="1" x14ac:dyDescent="0.15">
      <c r="A2" s="3"/>
      <c r="B2" s="4"/>
      <c r="C2" s="4"/>
      <c r="D2" s="4"/>
      <c r="E2" s="4"/>
      <c r="F2" s="4"/>
      <c r="G2" s="5"/>
    </row>
    <row r="3" spans="1:7" ht="46.5" x14ac:dyDescent="0.15">
      <c r="A3" s="163" t="s">
        <v>0</v>
      </c>
      <c r="B3" s="164"/>
      <c r="C3" s="164"/>
      <c r="D3" s="164"/>
      <c r="E3" s="164"/>
      <c r="F3" s="164"/>
      <c r="G3" s="165"/>
    </row>
    <row r="4" spans="1:7" ht="24.95" customHeight="1" x14ac:dyDescent="0.15">
      <c r="A4" s="6"/>
      <c r="B4" s="1"/>
      <c r="C4" s="1"/>
      <c r="D4" s="7"/>
      <c r="E4" s="7"/>
      <c r="F4" s="7"/>
      <c r="G4" s="8"/>
    </row>
    <row r="5" spans="1:7" ht="27" customHeight="1" x14ac:dyDescent="0.25">
      <c r="A5" s="9"/>
      <c r="B5" s="166" t="s">
        <v>215</v>
      </c>
      <c r="C5" s="166"/>
      <c r="D5" s="166"/>
      <c r="E5" s="166"/>
      <c r="F5" s="166"/>
      <c r="G5" s="10"/>
    </row>
    <row r="6" spans="1:7" ht="27" customHeight="1" x14ac:dyDescent="0.25">
      <c r="A6" s="9"/>
      <c r="B6" s="55">
        <f>D17</f>
        <v>13394881000</v>
      </c>
      <c r="C6" s="168">
        <f>D17</f>
        <v>13394881000</v>
      </c>
      <c r="D6" s="168"/>
      <c r="E6" s="168"/>
      <c r="F6" s="54"/>
      <c r="G6" s="10"/>
    </row>
    <row r="7" spans="1:7" ht="23.25" customHeight="1" x14ac:dyDescent="0.15">
      <c r="A7" s="6"/>
      <c r="B7" s="1"/>
      <c r="C7" s="1"/>
      <c r="D7" s="1"/>
      <c r="E7" s="1"/>
      <c r="F7" s="1"/>
      <c r="G7" s="8"/>
    </row>
    <row r="8" spans="1:7" ht="27" customHeight="1" x14ac:dyDescent="0.15">
      <c r="A8" s="6"/>
      <c r="B8" s="166" t="s">
        <v>1</v>
      </c>
      <c r="C8" s="166"/>
      <c r="D8" s="166"/>
      <c r="E8" s="166"/>
      <c r="F8" s="166"/>
      <c r="G8" s="8"/>
    </row>
    <row r="9" spans="1:7" ht="27" customHeight="1" x14ac:dyDescent="0.15">
      <c r="A9" s="6"/>
      <c r="B9" s="166" t="s">
        <v>2</v>
      </c>
      <c r="C9" s="166"/>
      <c r="D9" s="166"/>
      <c r="E9" s="166"/>
      <c r="F9" s="166"/>
      <c r="G9" s="8"/>
    </row>
    <row r="10" spans="1:7" ht="14.25" customHeight="1" x14ac:dyDescent="0.15">
      <c r="A10" s="6"/>
      <c r="B10" s="1"/>
      <c r="C10" s="1"/>
      <c r="D10" s="1"/>
      <c r="E10" s="1"/>
      <c r="F10" s="1"/>
      <c r="G10" s="8"/>
    </row>
    <row r="11" spans="1:7" ht="27" customHeight="1" x14ac:dyDescent="0.15">
      <c r="A11" s="6"/>
      <c r="B11" s="1"/>
      <c r="C11" s="11" t="s">
        <v>3</v>
      </c>
      <c r="D11" s="167">
        <f>SUM(총괄표!F7)</f>
        <v>1550486411</v>
      </c>
      <c r="E11" s="167"/>
      <c r="F11" s="1"/>
      <c r="G11" s="8"/>
    </row>
    <row r="12" spans="1:7" ht="27" customHeight="1" x14ac:dyDescent="0.15">
      <c r="A12" s="6"/>
      <c r="B12" s="1"/>
      <c r="C12" s="11" t="s">
        <v>4</v>
      </c>
      <c r="D12" s="167">
        <f>SUM(총괄표!F8:F10)</f>
        <v>11488085000</v>
      </c>
      <c r="E12" s="167"/>
      <c r="F12" s="1"/>
      <c r="G12" s="8"/>
    </row>
    <row r="13" spans="1:7" ht="27" customHeight="1" x14ac:dyDescent="0.15">
      <c r="A13" s="6"/>
      <c r="B13" s="1"/>
      <c r="C13" s="11" t="s">
        <v>5</v>
      </c>
      <c r="D13" s="167">
        <f>SUM(총괄표!F11:F12)</f>
        <v>6000000</v>
      </c>
      <c r="E13" s="167"/>
      <c r="F13" s="1"/>
      <c r="G13" s="8"/>
    </row>
    <row r="14" spans="1:7" ht="27" customHeight="1" x14ac:dyDescent="0.15">
      <c r="A14" s="6"/>
      <c r="B14" s="1"/>
      <c r="C14" s="11" t="s">
        <v>133</v>
      </c>
      <c r="D14" s="167">
        <f>SUM(총괄표!F13:F14)</f>
        <v>4000000</v>
      </c>
      <c r="E14" s="167"/>
      <c r="F14" s="1"/>
      <c r="G14" s="8"/>
    </row>
    <row r="15" spans="1:7" ht="27" customHeight="1" x14ac:dyDescent="0.15">
      <c r="A15" s="6"/>
      <c r="B15" s="1"/>
      <c r="C15" s="11" t="s">
        <v>6</v>
      </c>
      <c r="D15" s="167">
        <f>SUM(총괄표!F15:F16)</f>
        <v>321593084</v>
      </c>
      <c r="E15" s="167"/>
      <c r="F15" s="1"/>
      <c r="G15" s="8"/>
    </row>
    <row r="16" spans="1:7" ht="27" customHeight="1" x14ac:dyDescent="0.15">
      <c r="A16" s="6"/>
      <c r="B16" s="1"/>
      <c r="C16" s="11" t="s">
        <v>7</v>
      </c>
      <c r="D16" s="167">
        <f>SUM(총괄표!F17:F19)</f>
        <v>24716505</v>
      </c>
      <c r="E16" s="167"/>
      <c r="F16" s="1"/>
      <c r="G16" s="8"/>
    </row>
    <row r="17" spans="1:7" ht="27" customHeight="1" x14ac:dyDescent="0.15">
      <c r="A17" s="6"/>
      <c r="B17" s="1"/>
      <c r="C17" s="11" t="s">
        <v>8</v>
      </c>
      <c r="D17" s="167">
        <f>SUM(D11:E16)</f>
        <v>13394881000</v>
      </c>
      <c r="E17" s="169"/>
      <c r="F17" s="162"/>
      <c r="G17" s="8"/>
    </row>
    <row r="18" spans="1:7" ht="24.95" customHeight="1" x14ac:dyDescent="0.15">
      <c r="A18" s="6"/>
      <c r="B18" s="1"/>
      <c r="C18" s="11"/>
      <c r="D18" s="167"/>
      <c r="E18" s="167"/>
      <c r="F18" s="1"/>
      <c r="G18" s="8"/>
    </row>
    <row r="19" spans="1:7" ht="27" customHeight="1" x14ac:dyDescent="0.15">
      <c r="A19" s="6"/>
      <c r="B19" s="170" t="s">
        <v>9</v>
      </c>
      <c r="C19" s="170"/>
      <c r="D19" s="170"/>
      <c r="E19" s="170"/>
      <c r="F19" s="170"/>
      <c r="G19" s="8"/>
    </row>
    <row r="20" spans="1:7" ht="14.25" customHeight="1" x14ac:dyDescent="0.15">
      <c r="A20" s="6"/>
      <c r="B20" s="12"/>
      <c r="C20" s="11"/>
      <c r="D20" s="12"/>
      <c r="E20" s="12"/>
      <c r="F20" s="12"/>
      <c r="G20" s="8"/>
    </row>
    <row r="21" spans="1:7" ht="27" customHeight="1" x14ac:dyDescent="0.15">
      <c r="A21" s="6"/>
      <c r="B21" s="1"/>
      <c r="C21" s="11" t="str">
        <f>[1]총괄표!G6</f>
        <v>사무비</v>
      </c>
      <c r="D21" s="167">
        <f>SUM(총괄표!L7:L19)</f>
        <v>447892760</v>
      </c>
      <c r="E21" s="167"/>
      <c r="F21" s="1"/>
      <c r="G21" s="8"/>
    </row>
    <row r="22" spans="1:7" ht="27" customHeight="1" x14ac:dyDescent="0.15">
      <c r="A22" s="6"/>
      <c r="B22" s="1"/>
      <c r="C22" s="11" t="str">
        <f>[1]총괄표!G27</f>
        <v>재산조성비</v>
      </c>
      <c r="D22" s="167">
        <f>SUM(총괄표!L20)</f>
        <v>1000000</v>
      </c>
      <c r="E22" s="167"/>
      <c r="F22" s="1"/>
      <c r="G22" s="8"/>
    </row>
    <row r="23" spans="1:7" ht="27" customHeight="1" x14ac:dyDescent="0.15">
      <c r="A23" s="6"/>
      <c r="B23" s="1"/>
      <c r="C23" s="11" t="str">
        <f>[1]총괄표!G31</f>
        <v>사업비</v>
      </c>
      <c r="D23" s="167">
        <f>SUM(총괄표!L21:L57)</f>
        <v>12623551208</v>
      </c>
      <c r="E23" s="167"/>
      <c r="F23" s="1"/>
      <c r="G23" s="8"/>
    </row>
    <row r="24" spans="1:7" ht="27" customHeight="1" x14ac:dyDescent="0.15">
      <c r="A24" s="6"/>
      <c r="B24" s="1"/>
      <c r="C24" s="11" t="s">
        <v>10</v>
      </c>
      <c r="D24" s="167">
        <v>0</v>
      </c>
      <c r="E24" s="167"/>
      <c r="F24" s="1"/>
      <c r="G24" s="8"/>
    </row>
    <row r="25" spans="1:7" ht="27" customHeight="1" x14ac:dyDescent="0.15">
      <c r="A25" s="6"/>
      <c r="B25" s="1"/>
      <c r="C25" s="11" t="s">
        <v>11</v>
      </c>
      <c r="D25" s="167">
        <f>SUM(총괄표!L58:L59)</f>
        <v>322437032</v>
      </c>
      <c r="E25" s="167"/>
      <c r="F25" s="1"/>
      <c r="G25" s="8"/>
    </row>
    <row r="26" spans="1:7" ht="27" customHeight="1" x14ac:dyDescent="0.15">
      <c r="A26" s="6"/>
      <c r="B26" s="1"/>
      <c r="C26" s="11" t="s">
        <v>8</v>
      </c>
      <c r="D26" s="171">
        <f>SUM(D21:E25)</f>
        <v>13394881000</v>
      </c>
      <c r="E26" s="171"/>
      <c r="F26" s="1"/>
      <c r="G26" s="8"/>
    </row>
    <row r="27" spans="1:7" ht="18.75" customHeight="1" x14ac:dyDescent="0.15">
      <c r="A27" s="6"/>
      <c r="B27" s="1"/>
      <c r="C27" s="11"/>
      <c r="D27" s="167"/>
      <c r="E27" s="169"/>
      <c r="F27" s="1"/>
      <c r="G27" s="8"/>
    </row>
    <row r="28" spans="1:7" ht="27" customHeight="1" x14ac:dyDescent="0.15">
      <c r="A28" s="6"/>
      <c r="B28" s="170" t="s">
        <v>12</v>
      </c>
      <c r="C28" s="170"/>
      <c r="D28" s="170"/>
      <c r="E28" s="170"/>
      <c r="F28" s="170"/>
      <c r="G28" s="8"/>
    </row>
    <row r="29" spans="1:7" ht="27" customHeight="1" x14ac:dyDescent="0.15">
      <c r="A29" s="6"/>
      <c r="B29" s="170" t="s">
        <v>171</v>
      </c>
      <c r="C29" s="170"/>
      <c r="D29" s="170"/>
      <c r="E29" s="170"/>
      <c r="F29" s="170"/>
      <c r="G29" s="8"/>
    </row>
    <row r="30" spans="1:7" ht="12.75" customHeight="1" thickBot="1" x14ac:dyDescent="0.2">
      <c r="A30" s="13"/>
      <c r="B30" s="14"/>
      <c r="C30" s="14"/>
      <c r="D30" s="14"/>
      <c r="E30" s="14"/>
      <c r="F30" s="14"/>
      <c r="G30" s="15"/>
    </row>
  </sheetData>
  <mergeCells count="23">
    <mergeCell ref="D25:E25"/>
    <mergeCell ref="D26:E26"/>
    <mergeCell ref="D27:E27"/>
    <mergeCell ref="B28:F28"/>
    <mergeCell ref="B29:F29"/>
    <mergeCell ref="D23:E23"/>
    <mergeCell ref="D24:E24"/>
    <mergeCell ref="D12:E12"/>
    <mergeCell ref="D13:E13"/>
    <mergeCell ref="D14:E14"/>
    <mergeCell ref="D15:E15"/>
    <mergeCell ref="D16:E16"/>
    <mergeCell ref="D17:E17"/>
    <mergeCell ref="D18:E18"/>
    <mergeCell ref="B19:F19"/>
    <mergeCell ref="D21:E21"/>
    <mergeCell ref="D22:E22"/>
    <mergeCell ref="A3:G3"/>
    <mergeCell ref="B5:F5"/>
    <mergeCell ref="B8:F8"/>
    <mergeCell ref="B9:F9"/>
    <mergeCell ref="D11:E11"/>
    <mergeCell ref="C6:E6"/>
  </mergeCells>
  <phoneticPr fontId="1" type="noConversion"/>
  <printOptions horizontalCentered="1"/>
  <pageMargins left="0.23622047244094491" right="0.23622047244094491" top="0.74803149606299213" bottom="0.74803149606299213" header="0.31496062992125984" footer="0.31496062992125984"/>
  <pageSetup paperSize="9" scale="64"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7"/>
  <sheetViews>
    <sheetView view="pageBreakPreview" topLeftCell="B1" zoomScale="40" zoomScaleNormal="55" zoomScaleSheetLayoutView="40" workbookViewId="0">
      <selection activeCell="D14" sqref="D14"/>
    </sheetView>
  </sheetViews>
  <sheetFormatPr defaultRowHeight="25.5" x14ac:dyDescent="0.3"/>
  <cols>
    <col min="1" max="1" width="27.375" style="19" bestFit="1" customWidth="1"/>
    <col min="2" max="2" width="120.625" style="19" customWidth="1"/>
    <col min="3" max="3" width="32.5" style="19" customWidth="1"/>
    <col min="4" max="4" width="125.625" style="19" customWidth="1"/>
    <col min="5" max="16384" width="9" style="2"/>
  </cols>
  <sheetData>
    <row r="1" spans="1:4" ht="5.25" customHeight="1" x14ac:dyDescent="0.15">
      <c r="A1" s="17"/>
      <c r="B1" s="17"/>
      <c r="C1" s="17"/>
      <c r="D1" s="17"/>
    </row>
    <row r="2" spans="1:4" ht="36.950000000000003" customHeight="1" x14ac:dyDescent="0.15">
      <c r="A2" s="177" t="s">
        <v>13</v>
      </c>
      <c r="B2" s="177"/>
      <c r="C2" s="177"/>
      <c r="D2" s="177"/>
    </row>
    <row r="3" spans="1:4" ht="36.950000000000003" customHeight="1" x14ac:dyDescent="0.15">
      <c r="A3" s="178" t="s">
        <v>217</v>
      </c>
      <c r="B3" s="178"/>
      <c r="C3" s="178"/>
      <c r="D3" s="178"/>
    </row>
    <row r="4" spans="1:4" ht="9" customHeight="1" x14ac:dyDescent="0.3">
      <c r="A4" s="18"/>
    </row>
    <row r="5" spans="1:4" ht="99" customHeight="1" x14ac:dyDescent="0.15">
      <c r="A5" s="179" t="s">
        <v>220</v>
      </c>
      <c r="B5" s="180"/>
      <c r="C5" s="180"/>
      <c r="D5" s="180"/>
    </row>
    <row r="6" spans="1:4" ht="19.5" customHeight="1" x14ac:dyDescent="0.15">
      <c r="A6" s="181" t="s">
        <v>14</v>
      </c>
      <c r="B6" s="181"/>
      <c r="C6" s="181"/>
      <c r="D6" s="181"/>
    </row>
    <row r="7" spans="1:4" ht="37.5" customHeight="1" x14ac:dyDescent="0.15">
      <c r="A7" s="172" t="s">
        <v>15</v>
      </c>
      <c r="B7" s="172"/>
      <c r="C7" s="172"/>
      <c r="D7" s="172"/>
    </row>
    <row r="8" spans="1:4" ht="109.5" customHeight="1" x14ac:dyDescent="0.15">
      <c r="A8" s="182" t="s">
        <v>233</v>
      </c>
      <c r="B8" s="183"/>
      <c r="C8" s="183"/>
      <c r="D8" s="183"/>
    </row>
    <row r="9" spans="1:4" ht="24" customHeight="1" thickBot="1" x14ac:dyDescent="0.2">
      <c r="A9" s="172" t="s">
        <v>16</v>
      </c>
      <c r="B9" s="172"/>
      <c r="C9" s="172"/>
      <c r="D9" s="172"/>
    </row>
    <row r="10" spans="1:4" ht="37.5" customHeight="1" thickBot="1" x14ac:dyDescent="0.2">
      <c r="A10" s="173" t="s">
        <v>17</v>
      </c>
      <c r="B10" s="174"/>
      <c r="C10" s="175" t="s">
        <v>18</v>
      </c>
      <c r="D10" s="176"/>
    </row>
    <row r="11" spans="1:4" ht="37.5" customHeight="1" thickTop="1" x14ac:dyDescent="0.15">
      <c r="A11" s="134" t="s">
        <v>19</v>
      </c>
      <c r="B11" s="135" t="s">
        <v>20</v>
      </c>
      <c r="C11" s="136" t="s">
        <v>19</v>
      </c>
      <c r="D11" s="137" t="s">
        <v>20</v>
      </c>
    </row>
    <row r="12" spans="1:4" ht="215.25" customHeight="1" x14ac:dyDescent="0.15">
      <c r="A12" s="138" t="s">
        <v>21</v>
      </c>
      <c r="B12" s="139" t="s">
        <v>234</v>
      </c>
      <c r="C12" s="140" t="s">
        <v>22</v>
      </c>
      <c r="D12" s="141" t="s">
        <v>221</v>
      </c>
    </row>
    <row r="13" spans="1:4" ht="147" customHeight="1" x14ac:dyDescent="0.15">
      <c r="A13" s="138" t="s">
        <v>4</v>
      </c>
      <c r="B13" s="139" t="s">
        <v>230</v>
      </c>
      <c r="C13" s="140" t="s">
        <v>23</v>
      </c>
      <c r="D13" s="141" t="s">
        <v>170</v>
      </c>
    </row>
    <row r="14" spans="1:4" ht="172.5" customHeight="1" x14ac:dyDescent="0.15">
      <c r="A14" s="138" t="s">
        <v>24</v>
      </c>
      <c r="B14" s="139" t="s">
        <v>235</v>
      </c>
      <c r="C14" s="140" t="s">
        <v>25</v>
      </c>
      <c r="D14" s="141" t="s">
        <v>251</v>
      </c>
    </row>
    <row r="15" spans="1:4" ht="81.75" customHeight="1" x14ac:dyDescent="0.15">
      <c r="A15" s="138" t="s">
        <v>26</v>
      </c>
      <c r="B15" s="139" t="s">
        <v>169</v>
      </c>
      <c r="C15" s="140" t="s">
        <v>27</v>
      </c>
      <c r="D15" s="142" t="s">
        <v>28</v>
      </c>
    </row>
    <row r="16" spans="1:4" ht="104.25" customHeight="1" x14ac:dyDescent="0.15">
      <c r="A16" s="138" t="str">
        <f>[2]총괄표!A32</f>
        <v>이월금</v>
      </c>
      <c r="B16" s="139" t="s">
        <v>169</v>
      </c>
      <c r="C16" s="140" t="s">
        <v>29</v>
      </c>
      <c r="D16" s="141" t="s">
        <v>250</v>
      </c>
    </row>
    <row r="17" spans="1:4" ht="177.75" customHeight="1" thickBot="1" x14ac:dyDescent="0.2">
      <c r="A17" s="143" t="str">
        <f>[2]총괄표!A35</f>
        <v>잡수입</v>
      </c>
      <c r="B17" s="144" t="s">
        <v>236</v>
      </c>
      <c r="C17" s="145"/>
      <c r="D17" s="146"/>
    </row>
  </sheetData>
  <mergeCells count="9">
    <mergeCell ref="A9:D9"/>
    <mergeCell ref="A10:B10"/>
    <mergeCell ref="C10:D10"/>
    <mergeCell ref="A2:D2"/>
    <mergeCell ref="A3:D3"/>
    <mergeCell ref="A5:D5"/>
    <mergeCell ref="A6:D6"/>
    <mergeCell ref="A7:D7"/>
    <mergeCell ref="A8:D8"/>
  </mergeCells>
  <phoneticPr fontId="1" type="noConversion"/>
  <printOptions horizontalCentered="1"/>
  <pageMargins left="0.23622047244094491" right="0.23622047244094491" top="0.74803149606299213" bottom="0.74803149606299213" header="0.31496062992125984" footer="0.31496062992125984"/>
  <pageSetup paperSize="9" scale="36"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60"/>
  <sheetViews>
    <sheetView view="pageBreakPreview" topLeftCell="D1" zoomScale="40" zoomScaleNormal="55" zoomScaleSheetLayoutView="40" workbookViewId="0">
      <selection activeCell="M8" sqref="M8"/>
    </sheetView>
  </sheetViews>
  <sheetFormatPr defaultRowHeight="13.5" x14ac:dyDescent="0.3"/>
  <cols>
    <col min="1" max="1" width="4.125" style="20" customWidth="1"/>
    <col min="2" max="3" width="17.5" style="27" bestFit="1" customWidth="1"/>
    <col min="4" max="4" width="34.125" style="27" bestFit="1" customWidth="1"/>
    <col min="5" max="6" width="24.5" style="20" bestFit="1" customWidth="1"/>
    <col min="7" max="7" width="25.875" style="20" customWidth="1"/>
    <col min="8" max="8" width="25" style="27" customWidth="1"/>
    <col min="9" max="9" width="22.5" style="27" customWidth="1"/>
    <col min="10" max="10" width="58.75" style="27" customWidth="1"/>
    <col min="11" max="12" width="24.625" style="20" bestFit="1" customWidth="1"/>
    <col min="13" max="13" width="26" style="20" bestFit="1" customWidth="1"/>
    <col min="14" max="16384" width="9" style="20"/>
  </cols>
  <sheetData>
    <row r="1" spans="1:13" ht="32.25" x14ac:dyDescent="0.3">
      <c r="A1" s="189" t="s">
        <v>214</v>
      </c>
      <c r="B1" s="189"/>
      <c r="C1" s="189"/>
      <c r="D1" s="189"/>
      <c r="E1" s="189"/>
      <c r="F1" s="189"/>
      <c r="G1" s="189"/>
      <c r="H1" s="189"/>
      <c r="I1" s="189"/>
      <c r="J1" s="189"/>
      <c r="K1" s="189"/>
      <c r="L1" s="189"/>
      <c r="M1" s="189"/>
    </row>
    <row r="2" spans="1:13" s="22" customFormat="1" ht="22.5" x14ac:dyDescent="0.3">
      <c r="A2" s="21"/>
      <c r="B2" s="21"/>
      <c r="C2" s="21"/>
      <c r="D2" s="21"/>
      <c r="E2" s="21"/>
      <c r="F2" s="21"/>
      <c r="G2" s="21"/>
      <c r="H2" s="21"/>
      <c r="I2" s="21"/>
      <c r="J2" s="21"/>
      <c r="K2" s="21"/>
      <c r="L2" s="190" t="s">
        <v>30</v>
      </c>
      <c r="M2" s="190"/>
    </row>
    <row r="3" spans="1:13" s="22" customFormat="1" ht="7.5" customHeight="1" thickBot="1" x14ac:dyDescent="0.35">
      <c r="B3" s="23"/>
      <c r="C3" s="23"/>
      <c r="D3" s="23"/>
      <c r="H3" s="23"/>
      <c r="I3" s="23"/>
      <c r="J3" s="23"/>
    </row>
    <row r="4" spans="1:13" s="22" customFormat="1" ht="30" customHeight="1" x14ac:dyDescent="0.3">
      <c r="A4" s="191" t="s">
        <v>31</v>
      </c>
      <c r="B4" s="194" t="s">
        <v>32</v>
      </c>
      <c r="C4" s="195"/>
      <c r="D4" s="195"/>
      <c r="E4" s="195"/>
      <c r="F4" s="195"/>
      <c r="G4" s="196"/>
      <c r="H4" s="194" t="s">
        <v>33</v>
      </c>
      <c r="I4" s="195"/>
      <c r="J4" s="195"/>
      <c r="K4" s="195"/>
      <c r="L4" s="195"/>
      <c r="M4" s="197"/>
    </row>
    <row r="5" spans="1:13" s="22" customFormat="1" ht="30" customHeight="1" x14ac:dyDescent="0.3">
      <c r="A5" s="192"/>
      <c r="B5" s="198" t="s">
        <v>34</v>
      </c>
      <c r="C5" s="198" t="s">
        <v>35</v>
      </c>
      <c r="D5" s="198" t="s">
        <v>36</v>
      </c>
      <c r="E5" s="200" t="s">
        <v>37</v>
      </c>
      <c r="F5" s="201"/>
      <c r="G5" s="202"/>
      <c r="H5" s="198" t="s">
        <v>34</v>
      </c>
      <c r="I5" s="198" t="s">
        <v>35</v>
      </c>
      <c r="J5" s="198" t="s">
        <v>36</v>
      </c>
      <c r="K5" s="200" t="s">
        <v>37</v>
      </c>
      <c r="L5" s="201"/>
      <c r="M5" s="203"/>
    </row>
    <row r="6" spans="1:13" s="22" customFormat="1" ht="30" customHeight="1" thickBot="1" x14ac:dyDescent="0.35">
      <c r="A6" s="193"/>
      <c r="B6" s="199"/>
      <c r="C6" s="199"/>
      <c r="D6" s="199"/>
      <c r="E6" s="25" t="s">
        <v>38</v>
      </c>
      <c r="F6" s="25" t="s">
        <v>39</v>
      </c>
      <c r="G6" s="24" t="s">
        <v>40</v>
      </c>
      <c r="H6" s="199"/>
      <c r="I6" s="199"/>
      <c r="J6" s="199"/>
      <c r="K6" s="25" t="s">
        <v>38</v>
      </c>
      <c r="L6" s="25" t="s">
        <v>39</v>
      </c>
      <c r="M6" s="26" t="s">
        <v>40</v>
      </c>
    </row>
    <row r="7" spans="1:13" s="74" customFormat="1" ht="30" customHeight="1" thickTop="1" x14ac:dyDescent="0.3">
      <c r="A7" s="57">
        <v>1</v>
      </c>
      <c r="B7" s="58" t="s">
        <v>41</v>
      </c>
      <c r="C7" s="58" t="s">
        <v>41</v>
      </c>
      <c r="D7" s="58" t="s">
        <v>41</v>
      </c>
      <c r="E7" s="59">
        <v>1668445160</v>
      </c>
      <c r="F7" s="59">
        <f>1550486040+371</f>
        <v>1550486411</v>
      </c>
      <c r="G7" s="66">
        <f>F7-E7</f>
        <v>-117958749</v>
      </c>
      <c r="H7" s="60" t="s">
        <v>42</v>
      </c>
      <c r="I7" s="60" t="s">
        <v>43</v>
      </c>
      <c r="J7" s="90" t="s">
        <v>44</v>
      </c>
      <c r="K7" s="124">
        <v>290363520</v>
      </c>
      <c r="L7" s="124">
        <v>285909200</v>
      </c>
      <c r="M7" s="62">
        <f>L7-K7</f>
        <v>-4454320</v>
      </c>
    </row>
    <row r="8" spans="1:13" s="74" customFormat="1" ht="30" customHeight="1" x14ac:dyDescent="0.3">
      <c r="A8" s="63">
        <v>2</v>
      </c>
      <c r="B8" s="64" t="s">
        <v>45</v>
      </c>
      <c r="C8" s="64" t="s">
        <v>45</v>
      </c>
      <c r="D8" s="64" t="s">
        <v>46</v>
      </c>
      <c r="E8" s="61">
        <v>5515527000</v>
      </c>
      <c r="F8" s="61">
        <v>5525527000</v>
      </c>
      <c r="G8" s="66">
        <f>F8-E8</f>
        <v>10000000</v>
      </c>
      <c r="H8" s="65"/>
      <c r="I8" s="65"/>
      <c r="J8" s="67" t="s">
        <v>47</v>
      </c>
      <c r="K8" s="124">
        <v>42948900</v>
      </c>
      <c r="L8" s="124">
        <v>51484610</v>
      </c>
      <c r="M8" s="62">
        <f t="shared" ref="M8:M59" si="0">L8-K8</f>
        <v>8535710</v>
      </c>
    </row>
    <row r="9" spans="1:13" s="74" customFormat="1" ht="30" customHeight="1" x14ac:dyDescent="0.3">
      <c r="A9" s="63">
        <v>3</v>
      </c>
      <c r="B9" s="64"/>
      <c r="C9" s="64"/>
      <c r="D9" s="64" t="s">
        <v>48</v>
      </c>
      <c r="E9" s="61">
        <v>3117130500</v>
      </c>
      <c r="F9" s="61">
        <v>3117130500</v>
      </c>
      <c r="G9" s="66">
        <f t="shared" ref="G9:G17" si="1">F9-E9</f>
        <v>0</v>
      </c>
      <c r="H9" s="65"/>
      <c r="I9" s="65"/>
      <c r="J9" s="67" t="s">
        <v>49</v>
      </c>
      <c r="K9" s="124">
        <v>27750960</v>
      </c>
      <c r="L9" s="124">
        <v>29072650</v>
      </c>
      <c r="M9" s="62">
        <f t="shared" si="0"/>
        <v>1321690</v>
      </c>
    </row>
    <row r="10" spans="1:13" s="74" customFormat="1" ht="30" customHeight="1" x14ac:dyDescent="0.3">
      <c r="A10" s="63">
        <v>4</v>
      </c>
      <c r="B10" s="64"/>
      <c r="C10" s="64"/>
      <c r="D10" s="64" t="s">
        <v>50</v>
      </c>
      <c r="E10" s="61">
        <v>2840427500</v>
      </c>
      <c r="F10" s="61">
        <v>2845427500</v>
      </c>
      <c r="G10" s="66">
        <f t="shared" si="1"/>
        <v>5000000</v>
      </c>
      <c r="H10" s="65"/>
      <c r="I10" s="65"/>
      <c r="J10" s="67" t="s">
        <v>51</v>
      </c>
      <c r="K10" s="124">
        <v>35359280</v>
      </c>
      <c r="L10" s="124">
        <v>33365590</v>
      </c>
      <c r="M10" s="62">
        <f t="shared" si="0"/>
        <v>-1993690</v>
      </c>
    </row>
    <row r="11" spans="1:13" s="74" customFormat="1" ht="30" customHeight="1" x14ac:dyDescent="0.3">
      <c r="A11" s="63">
        <v>5</v>
      </c>
      <c r="B11" s="64" t="s">
        <v>139</v>
      </c>
      <c r="C11" s="64" t="s">
        <v>139</v>
      </c>
      <c r="D11" s="64" t="s">
        <v>140</v>
      </c>
      <c r="E11" s="66">
        <v>0</v>
      </c>
      <c r="F11" s="89">
        <v>0</v>
      </c>
      <c r="G11" s="66">
        <f t="shared" si="1"/>
        <v>0</v>
      </c>
      <c r="H11" s="65"/>
      <c r="I11" s="65"/>
      <c r="J11" s="67" t="s">
        <v>54</v>
      </c>
      <c r="K11" s="124">
        <v>11840000</v>
      </c>
      <c r="L11" s="124">
        <v>15840000</v>
      </c>
      <c r="M11" s="62">
        <f t="shared" si="0"/>
        <v>4000000</v>
      </c>
    </row>
    <row r="12" spans="1:13" s="74" customFormat="1" ht="30" customHeight="1" x14ac:dyDescent="0.3">
      <c r="A12" s="63">
        <v>6</v>
      </c>
      <c r="B12" s="64"/>
      <c r="C12" s="64"/>
      <c r="D12" s="64" t="s">
        <v>141</v>
      </c>
      <c r="E12" s="125">
        <v>3000000</v>
      </c>
      <c r="F12" s="106">
        <v>6000000</v>
      </c>
      <c r="G12" s="66">
        <f t="shared" si="1"/>
        <v>3000000</v>
      </c>
      <c r="H12" s="65" t="s">
        <v>42</v>
      </c>
      <c r="I12" s="65" t="s">
        <v>57</v>
      </c>
      <c r="J12" s="67" t="s">
        <v>58</v>
      </c>
      <c r="K12" s="124">
        <v>640000</v>
      </c>
      <c r="L12" s="124">
        <v>770000</v>
      </c>
      <c r="M12" s="62">
        <f t="shared" si="0"/>
        <v>130000</v>
      </c>
    </row>
    <row r="13" spans="1:13" s="74" customFormat="1" ht="30" customHeight="1" x14ac:dyDescent="0.3">
      <c r="A13" s="63">
        <v>7</v>
      </c>
      <c r="B13" s="64" t="s">
        <v>52</v>
      </c>
      <c r="C13" s="64" t="s">
        <v>52</v>
      </c>
      <c r="D13" s="64" t="s">
        <v>94</v>
      </c>
      <c r="E13" s="61">
        <v>4000000</v>
      </c>
      <c r="F13" s="126">
        <v>4000000</v>
      </c>
      <c r="G13" s="66">
        <f t="shared" si="1"/>
        <v>0</v>
      </c>
      <c r="H13" s="65"/>
      <c r="I13" s="65"/>
      <c r="J13" s="67" t="s">
        <v>60</v>
      </c>
      <c r="K13" s="124">
        <v>300000</v>
      </c>
      <c r="L13" s="124">
        <v>300000</v>
      </c>
      <c r="M13" s="62">
        <f t="shared" si="0"/>
        <v>0</v>
      </c>
    </row>
    <row r="14" spans="1:13" s="74" customFormat="1" ht="30" customHeight="1" x14ac:dyDescent="0.3">
      <c r="A14" s="63">
        <v>8</v>
      </c>
      <c r="B14" s="64"/>
      <c r="C14" s="64"/>
      <c r="D14" s="64" t="s">
        <v>53</v>
      </c>
      <c r="E14" s="66">
        <v>0</v>
      </c>
      <c r="F14" s="89">
        <v>0</v>
      </c>
      <c r="G14" s="66">
        <f t="shared" si="1"/>
        <v>0</v>
      </c>
      <c r="H14" s="65" t="s">
        <v>42</v>
      </c>
      <c r="I14" s="65" t="s">
        <v>63</v>
      </c>
      <c r="J14" s="67" t="s">
        <v>64</v>
      </c>
      <c r="K14" s="124">
        <v>500000</v>
      </c>
      <c r="L14" s="124">
        <v>1000000</v>
      </c>
      <c r="M14" s="62">
        <f t="shared" si="0"/>
        <v>500000</v>
      </c>
    </row>
    <row r="15" spans="1:13" s="74" customFormat="1" ht="30" customHeight="1" x14ac:dyDescent="0.3">
      <c r="A15" s="63">
        <v>9</v>
      </c>
      <c r="B15" s="64" t="s">
        <v>55</v>
      </c>
      <c r="C15" s="64" t="s">
        <v>55</v>
      </c>
      <c r="D15" s="64" t="s">
        <v>56</v>
      </c>
      <c r="E15" s="127">
        <v>321593084</v>
      </c>
      <c r="F15" s="127">
        <v>321593084</v>
      </c>
      <c r="G15" s="66">
        <f t="shared" si="1"/>
        <v>0</v>
      </c>
      <c r="H15" s="65"/>
      <c r="I15" s="65"/>
      <c r="J15" s="67" t="s">
        <v>66</v>
      </c>
      <c r="K15" s="124">
        <v>12119350</v>
      </c>
      <c r="L15" s="124">
        <v>15191000</v>
      </c>
      <c r="M15" s="62">
        <f t="shared" si="0"/>
        <v>3071650</v>
      </c>
    </row>
    <row r="16" spans="1:13" s="74" customFormat="1" ht="30" customHeight="1" x14ac:dyDescent="0.3">
      <c r="A16" s="63">
        <v>10</v>
      </c>
      <c r="B16" s="64"/>
      <c r="C16" s="64"/>
      <c r="D16" s="64" t="s">
        <v>59</v>
      </c>
      <c r="E16" s="89">
        <v>0</v>
      </c>
      <c r="F16" s="89">
        <v>0</v>
      </c>
      <c r="G16" s="66">
        <f t="shared" si="1"/>
        <v>0</v>
      </c>
      <c r="H16" s="65"/>
      <c r="I16" s="65"/>
      <c r="J16" s="67" t="s">
        <v>67</v>
      </c>
      <c r="K16" s="124">
        <v>3560000</v>
      </c>
      <c r="L16" s="124">
        <v>3480000</v>
      </c>
      <c r="M16" s="62">
        <f t="shared" si="0"/>
        <v>-80000</v>
      </c>
    </row>
    <row r="17" spans="1:13" s="74" customFormat="1" ht="30" customHeight="1" x14ac:dyDescent="0.3">
      <c r="A17" s="63">
        <v>11</v>
      </c>
      <c r="B17" s="64" t="s">
        <v>61</v>
      </c>
      <c r="C17" s="64" t="s">
        <v>61</v>
      </c>
      <c r="D17" s="64" t="s">
        <v>142</v>
      </c>
      <c r="E17" s="89">
        <v>0</v>
      </c>
      <c r="F17" s="89">
        <v>0</v>
      </c>
      <c r="G17" s="66">
        <f t="shared" si="1"/>
        <v>0</v>
      </c>
      <c r="H17" s="65"/>
      <c r="I17" s="65"/>
      <c r="J17" s="67" t="s">
        <v>68</v>
      </c>
      <c r="K17" s="124">
        <v>5740000</v>
      </c>
      <c r="L17" s="124">
        <v>5615710</v>
      </c>
      <c r="M17" s="62">
        <f t="shared" si="0"/>
        <v>-124290</v>
      </c>
    </row>
    <row r="18" spans="1:13" s="74" customFormat="1" ht="30" customHeight="1" x14ac:dyDescent="0.3">
      <c r="A18" s="63">
        <v>12</v>
      </c>
      <c r="B18" s="64"/>
      <c r="C18" s="64"/>
      <c r="D18" s="64" t="s">
        <v>62</v>
      </c>
      <c r="E18" s="61">
        <v>371806</v>
      </c>
      <c r="F18" s="61">
        <v>385752</v>
      </c>
      <c r="G18" s="66">
        <f>F18-E18</f>
        <v>13946</v>
      </c>
      <c r="H18" s="65"/>
      <c r="I18" s="65"/>
      <c r="J18" s="67" t="s">
        <v>147</v>
      </c>
      <c r="K18" s="124">
        <v>1000000</v>
      </c>
      <c r="L18" s="124">
        <v>1000000</v>
      </c>
      <c r="M18" s="62">
        <f t="shared" si="0"/>
        <v>0</v>
      </c>
    </row>
    <row r="19" spans="1:13" s="74" customFormat="1" ht="30" customHeight="1" x14ac:dyDescent="0.3">
      <c r="A19" s="63">
        <v>13</v>
      </c>
      <c r="B19" s="64"/>
      <c r="C19" s="64"/>
      <c r="D19" s="64" t="s">
        <v>65</v>
      </c>
      <c r="E19" s="61">
        <v>19347950</v>
      </c>
      <c r="F19" s="61">
        <v>24330753</v>
      </c>
      <c r="G19" s="66">
        <f>F19-E19</f>
        <v>4982803</v>
      </c>
      <c r="H19" s="65"/>
      <c r="I19" s="65"/>
      <c r="J19" s="67" t="s">
        <v>69</v>
      </c>
      <c r="K19" s="124">
        <v>4924000</v>
      </c>
      <c r="L19" s="124">
        <v>4864000</v>
      </c>
      <c r="M19" s="62">
        <f t="shared" si="0"/>
        <v>-60000</v>
      </c>
    </row>
    <row r="20" spans="1:13" s="74" customFormat="1" ht="30" customHeight="1" x14ac:dyDescent="0.3">
      <c r="A20" s="63">
        <v>14</v>
      </c>
      <c r="B20" s="64"/>
      <c r="C20" s="64"/>
      <c r="D20" s="64"/>
      <c r="E20" s="66">
        <v>0</v>
      </c>
      <c r="F20" s="89">
        <v>0</v>
      </c>
      <c r="G20" s="66">
        <v>0</v>
      </c>
      <c r="H20" s="65" t="s">
        <v>23</v>
      </c>
      <c r="I20" s="65" t="s">
        <v>143</v>
      </c>
      <c r="J20" s="68" t="s">
        <v>144</v>
      </c>
      <c r="K20" s="124">
        <v>1000000</v>
      </c>
      <c r="L20" s="124">
        <v>1000000</v>
      </c>
      <c r="M20" s="62">
        <f t="shared" si="0"/>
        <v>0</v>
      </c>
    </row>
    <row r="21" spans="1:13" s="74" customFormat="1" ht="30" customHeight="1" x14ac:dyDescent="0.3">
      <c r="A21" s="63">
        <v>15</v>
      </c>
      <c r="B21" s="69"/>
      <c r="C21" s="69"/>
      <c r="D21" s="70"/>
      <c r="E21" s="66">
        <v>0</v>
      </c>
      <c r="F21" s="89">
        <v>0</v>
      </c>
      <c r="G21" s="66">
        <v>0</v>
      </c>
      <c r="H21" s="65" t="s">
        <v>70</v>
      </c>
      <c r="I21" s="65" t="s">
        <v>95</v>
      </c>
      <c r="J21" s="67" t="s">
        <v>96</v>
      </c>
      <c r="K21" s="124">
        <v>215802000</v>
      </c>
      <c r="L21" s="124">
        <f>266158422</f>
        <v>266158422</v>
      </c>
      <c r="M21" s="62">
        <f t="shared" si="0"/>
        <v>50356422</v>
      </c>
    </row>
    <row r="22" spans="1:13" s="74" customFormat="1" ht="30" customHeight="1" x14ac:dyDescent="0.3">
      <c r="A22" s="63">
        <v>16</v>
      </c>
      <c r="B22" s="69"/>
      <c r="C22" s="69"/>
      <c r="D22" s="70"/>
      <c r="E22" s="66">
        <v>0</v>
      </c>
      <c r="F22" s="66">
        <v>0</v>
      </c>
      <c r="G22" s="66">
        <v>0</v>
      </c>
      <c r="H22" s="65"/>
      <c r="I22" s="65"/>
      <c r="J22" s="67" t="s">
        <v>97</v>
      </c>
      <c r="K22" s="124">
        <v>478800000</v>
      </c>
      <c r="L22" s="124">
        <v>473884000</v>
      </c>
      <c r="M22" s="62">
        <f t="shared" si="0"/>
        <v>-4916000</v>
      </c>
    </row>
    <row r="23" spans="1:13" s="74" customFormat="1" ht="30" customHeight="1" x14ac:dyDescent="0.3">
      <c r="A23" s="63">
        <v>17</v>
      </c>
      <c r="B23" s="69"/>
      <c r="C23" s="69"/>
      <c r="D23" s="70"/>
      <c r="E23" s="66">
        <v>0</v>
      </c>
      <c r="F23" s="66">
        <v>0</v>
      </c>
      <c r="G23" s="66">
        <v>0</v>
      </c>
      <c r="H23" s="65"/>
      <c r="I23" s="65"/>
      <c r="J23" s="67" t="s">
        <v>98</v>
      </c>
      <c r="K23" s="124">
        <v>339225000</v>
      </c>
      <c r="L23" s="124">
        <v>307093712</v>
      </c>
      <c r="M23" s="62">
        <f t="shared" si="0"/>
        <v>-32131288</v>
      </c>
    </row>
    <row r="24" spans="1:13" s="74" customFormat="1" ht="30" customHeight="1" x14ac:dyDescent="0.3">
      <c r="A24" s="63">
        <v>18</v>
      </c>
      <c r="B24" s="69"/>
      <c r="C24" s="69"/>
      <c r="D24" s="70"/>
      <c r="E24" s="66">
        <v>0</v>
      </c>
      <c r="F24" s="66">
        <v>0</v>
      </c>
      <c r="G24" s="66">
        <v>0</v>
      </c>
      <c r="H24" s="65"/>
      <c r="I24" s="65"/>
      <c r="J24" s="67" t="s">
        <v>99</v>
      </c>
      <c r="K24" s="124">
        <v>518627000</v>
      </c>
      <c r="L24" s="124">
        <v>450415127</v>
      </c>
      <c r="M24" s="62">
        <f t="shared" si="0"/>
        <v>-68211873</v>
      </c>
    </row>
    <row r="25" spans="1:13" s="74" customFormat="1" ht="30" customHeight="1" x14ac:dyDescent="0.3">
      <c r="A25" s="63">
        <v>19</v>
      </c>
      <c r="B25" s="69"/>
      <c r="C25" s="69"/>
      <c r="D25" s="70"/>
      <c r="E25" s="66">
        <v>0</v>
      </c>
      <c r="F25" s="66">
        <v>0</v>
      </c>
      <c r="G25" s="66">
        <v>0</v>
      </c>
      <c r="H25" s="65"/>
      <c r="I25" s="65"/>
      <c r="J25" s="67" t="s">
        <v>100</v>
      </c>
      <c r="K25" s="124">
        <v>218585000</v>
      </c>
      <c r="L25" s="124">
        <v>190063000</v>
      </c>
      <c r="M25" s="62">
        <f t="shared" si="0"/>
        <v>-28522000</v>
      </c>
    </row>
    <row r="26" spans="1:13" s="74" customFormat="1" ht="30" customHeight="1" x14ac:dyDescent="0.3">
      <c r="A26" s="63">
        <v>20</v>
      </c>
      <c r="B26" s="69"/>
      <c r="C26" s="69"/>
      <c r="D26" s="70"/>
      <c r="E26" s="66">
        <v>0</v>
      </c>
      <c r="F26" s="66">
        <v>0</v>
      </c>
      <c r="G26" s="66">
        <v>0</v>
      </c>
      <c r="H26" s="65"/>
      <c r="I26" s="65"/>
      <c r="J26" s="67" t="s">
        <v>101</v>
      </c>
      <c r="K26" s="124">
        <v>312838000</v>
      </c>
      <c r="L26" s="124">
        <v>284738000</v>
      </c>
      <c r="M26" s="62">
        <f t="shared" si="0"/>
        <v>-28100000</v>
      </c>
    </row>
    <row r="27" spans="1:13" s="74" customFormat="1" ht="30" customHeight="1" x14ac:dyDescent="0.3">
      <c r="A27" s="63">
        <v>21</v>
      </c>
      <c r="B27" s="69"/>
      <c r="C27" s="69"/>
      <c r="D27" s="70"/>
      <c r="E27" s="66">
        <v>0</v>
      </c>
      <c r="F27" s="66">
        <v>0</v>
      </c>
      <c r="G27" s="66">
        <v>0</v>
      </c>
      <c r="H27" s="65"/>
      <c r="I27" s="65"/>
      <c r="J27" s="67" t="s">
        <v>102</v>
      </c>
      <c r="K27" s="124">
        <v>213794000</v>
      </c>
      <c r="L27" s="124">
        <v>212788857</v>
      </c>
      <c r="M27" s="62">
        <f t="shared" si="0"/>
        <v>-1005143</v>
      </c>
    </row>
    <row r="28" spans="1:13" s="74" customFormat="1" ht="30" customHeight="1" x14ac:dyDescent="0.3">
      <c r="A28" s="63">
        <v>22</v>
      </c>
      <c r="B28" s="69"/>
      <c r="C28" s="69"/>
      <c r="D28" s="70"/>
      <c r="E28" s="66">
        <v>0</v>
      </c>
      <c r="F28" s="66">
        <v>0</v>
      </c>
      <c r="G28" s="66">
        <v>0</v>
      </c>
      <c r="H28" s="65"/>
      <c r="I28" s="65"/>
      <c r="J28" s="67" t="s">
        <v>103</v>
      </c>
      <c r="K28" s="124">
        <v>471800000</v>
      </c>
      <c r="L28" s="124">
        <v>475170000</v>
      </c>
      <c r="M28" s="62">
        <f t="shared" si="0"/>
        <v>3370000</v>
      </c>
    </row>
    <row r="29" spans="1:13" s="74" customFormat="1" ht="30" customHeight="1" x14ac:dyDescent="0.3">
      <c r="A29" s="63">
        <v>23</v>
      </c>
      <c r="B29" s="69"/>
      <c r="C29" s="69"/>
      <c r="D29" s="70"/>
      <c r="E29" s="66">
        <v>0</v>
      </c>
      <c r="F29" s="66">
        <v>0</v>
      </c>
      <c r="G29" s="66">
        <v>0</v>
      </c>
      <c r="H29" s="65"/>
      <c r="I29" s="65"/>
      <c r="J29" s="67" t="s">
        <v>104</v>
      </c>
      <c r="K29" s="124">
        <v>269600000</v>
      </c>
      <c r="L29" s="124">
        <v>269600000</v>
      </c>
      <c r="M29" s="62">
        <f t="shared" si="0"/>
        <v>0</v>
      </c>
    </row>
    <row r="30" spans="1:13" s="74" customFormat="1" ht="30" customHeight="1" x14ac:dyDescent="0.3">
      <c r="A30" s="63">
        <v>24</v>
      </c>
      <c r="B30" s="69"/>
      <c r="C30" s="69"/>
      <c r="D30" s="70"/>
      <c r="E30" s="66">
        <v>0</v>
      </c>
      <c r="F30" s="66">
        <v>0</v>
      </c>
      <c r="G30" s="66">
        <v>0</v>
      </c>
      <c r="H30" s="65"/>
      <c r="I30" s="65"/>
      <c r="J30" s="67" t="s">
        <v>105</v>
      </c>
      <c r="K30" s="124">
        <v>633560000</v>
      </c>
      <c r="L30" s="124">
        <v>630190000</v>
      </c>
      <c r="M30" s="62">
        <f t="shared" si="0"/>
        <v>-3370000</v>
      </c>
    </row>
    <row r="31" spans="1:13" s="74" customFormat="1" ht="30" customHeight="1" x14ac:dyDescent="0.3">
      <c r="A31" s="63">
        <v>25</v>
      </c>
      <c r="B31" s="69"/>
      <c r="C31" s="69"/>
      <c r="D31" s="70"/>
      <c r="E31" s="66">
        <v>0</v>
      </c>
      <c r="F31" s="66">
        <v>0</v>
      </c>
      <c r="G31" s="66">
        <v>0</v>
      </c>
      <c r="H31" s="65"/>
      <c r="I31" s="65"/>
      <c r="J31" s="67" t="s">
        <v>152</v>
      </c>
      <c r="K31" s="124">
        <v>674000000</v>
      </c>
      <c r="L31" s="124">
        <v>660520000</v>
      </c>
      <c r="M31" s="62">
        <f t="shared" si="0"/>
        <v>-13480000</v>
      </c>
    </row>
    <row r="32" spans="1:13" s="74" customFormat="1" ht="30" customHeight="1" x14ac:dyDescent="0.3">
      <c r="A32" s="63">
        <v>26</v>
      </c>
      <c r="B32" s="69"/>
      <c r="C32" s="69"/>
      <c r="D32" s="70"/>
      <c r="E32" s="66">
        <v>0</v>
      </c>
      <c r="F32" s="66">
        <v>0</v>
      </c>
      <c r="G32" s="66">
        <v>0</v>
      </c>
      <c r="H32" s="65"/>
      <c r="I32" s="65"/>
      <c r="J32" s="67" t="s">
        <v>106</v>
      </c>
      <c r="K32" s="124">
        <v>674000000</v>
      </c>
      <c r="L32" s="124">
        <v>687480000</v>
      </c>
      <c r="M32" s="62">
        <f t="shared" si="0"/>
        <v>13480000</v>
      </c>
    </row>
    <row r="33" spans="1:13" s="74" customFormat="1" ht="30" customHeight="1" x14ac:dyDescent="0.3">
      <c r="A33" s="63">
        <v>27</v>
      </c>
      <c r="B33" s="69"/>
      <c r="C33" s="69"/>
      <c r="D33" s="70"/>
      <c r="E33" s="66">
        <v>0</v>
      </c>
      <c r="F33" s="66">
        <v>0</v>
      </c>
      <c r="G33" s="66">
        <v>0</v>
      </c>
      <c r="H33" s="65"/>
      <c r="I33" s="65"/>
      <c r="J33" s="67" t="s">
        <v>107</v>
      </c>
      <c r="K33" s="124">
        <v>586380000</v>
      </c>
      <c r="L33" s="124">
        <v>593120000</v>
      </c>
      <c r="M33" s="62">
        <f t="shared" si="0"/>
        <v>6740000</v>
      </c>
    </row>
    <row r="34" spans="1:13" s="74" customFormat="1" ht="30" customHeight="1" x14ac:dyDescent="0.3">
      <c r="A34" s="63">
        <v>28</v>
      </c>
      <c r="B34" s="69"/>
      <c r="C34" s="69"/>
      <c r="D34" s="70"/>
      <c r="E34" s="66">
        <v>0</v>
      </c>
      <c r="F34" s="66">
        <v>0</v>
      </c>
      <c r="G34" s="66">
        <v>0</v>
      </c>
      <c r="H34" s="65"/>
      <c r="I34" s="65"/>
      <c r="J34" s="67" t="s">
        <v>108</v>
      </c>
      <c r="K34" s="124">
        <v>337000000</v>
      </c>
      <c r="L34" s="124">
        <v>337000000</v>
      </c>
      <c r="M34" s="62">
        <f t="shared" si="0"/>
        <v>0</v>
      </c>
    </row>
    <row r="35" spans="1:13" s="74" customFormat="1" ht="30" customHeight="1" x14ac:dyDescent="0.3">
      <c r="A35" s="63">
        <v>29</v>
      </c>
      <c r="B35" s="69"/>
      <c r="C35" s="69"/>
      <c r="D35" s="70"/>
      <c r="E35" s="66">
        <v>0</v>
      </c>
      <c r="F35" s="66">
        <v>0</v>
      </c>
      <c r="G35" s="66">
        <v>0</v>
      </c>
      <c r="H35" s="65"/>
      <c r="I35" s="65"/>
      <c r="J35" s="67" t="s">
        <v>109</v>
      </c>
      <c r="K35" s="124">
        <v>788580000</v>
      </c>
      <c r="L35" s="124">
        <v>778470000</v>
      </c>
      <c r="M35" s="62">
        <f t="shared" si="0"/>
        <v>-10110000</v>
      </c>
    </row>
    <row r="36" spans="1:13" s="74" customFormat="1" ht="30" customHeight="1" x14ac:dyDescent="0.3">
      <c r="A36" s="63">
        <v>30</v>
      </c>
      <c r="B36" s="69"/>
      <c r="C36" s="69"/>
      <c r="D36" s="70"/>
      <c r="E36" s="66">
        <v>0</v>
      </c>
      <c r="F36" s="66">
        <v>0</v>
      </c>
      <c r="G36" s="66">
        <v>0</v>
      </c>
      <c r="H36" s="65"/>
      <c r="I36" s="65"/>
      <c r="J36" s="67" t="s">
        <v>110</v>
      </c>
      <c r="K36" s="124">
        <v>572900000</v>
      </c>
      <c r="L36" s="124">
        <v>576270000</v>
      </c>
      <c r="M36" s="62">
        <f t="shared" si="0"/>
        <v>3370000</v>
      </c>
    </row>
    <row r="37" spans="1:13" s="74" customFormat="1" ht="30" customHeight="1" x14ac:dyDescent="0.3">
      <c r="A37" s="63">
        <v>31</v>
      </c>
      <c r="B37" s="69"/>
      <c r="C37" s="69"/>
      <c r="D37" s="70"/>
      <c r="E37" s="66">
        <v>0</v>
      </c>
      <c r="F37" s="66">
        <v>0</v>
      </c>
      <c r="G37" s="66">
        <v>0</v>
      </c>
      <c r="H37" s="65"/>
      <c r="I37" s="65"/>
      <c r="J37" s="67" t="s">
        <v>111</v>
      </c>
      <c r="K37" s="124">
        <v>998752000</v>
      </c>
      <c r="L37" s="124">
        <v>998752000</v>
      </c>
      <c r="M37" s="62">
        <f t="shared" si="0"/>
        <v>0</v>
      </c>
    </row>
    <row r="38" spans="1:13" s="74" customFormat="1" ht="30" customHeight="1" x14ac:dyDescent="0.3">
      <c r="A38" s="63">
        <v>32</v>
      </c>
      <c r="B38" s="69"/>
      <c r="C38" s="69"/>
      <c r="D38" s="70"/>
      <c r="E38" s="66">
        <v>0</v>
      </c>
      <c r="F38" s="66">
        <v>0</v>
      </c>
      <c r="G38" s="66">
        <v>0</v>
      </c>
      <c r="H38" s="65"/>
      <c r="I38" s="65"/>
      <c r="J38" s="67" t="s">
        <v>112</v>
      </c>
      <c r="K38" s="124">
        <v>507840000</v>
      </c>
      <c r="L38" s="124">
        <v>507840000</v>
      </c>
      <c r="M38" s="62">
        <f t="shared" si="0"/>
        <v>0</v>
      </c>
    </row>
    <row r="39" spans="1:13" s="74" customFormat="1" ht="30" customHeight="1" x14ac:dyDescent="0.3">
      <c r="A39" s="63">
        <v>33</v>
      </c>
      <c r="B39" s="69"/>
      <c r="C39" s="69"/>
      <c r="D39" s="70"/>
      <c r="E39" s="66">
        <v>0</v>
      </c>
      <c r="F39" s="66">
        <v>0</v>
      </c>
      <c r="G39" s="66">
        <v>0</v>
      </c>
      <c r="H39" s="65"/>
      <c r="I39" s="65"/>
      <c r="J39" s="67" t="s">
        <v>113</v>
      </c>
      <c r="K39" s="124">
        <v>338560000</v>
      </c>
      <c r="L39" s="124">
        <v>338560000</v>
      </c>
      <c r="M39" s="62">
        <f t="shared" si="0"/>
        <v>0</v>
      </c>
    </row>
    <row r="40" spans="1:13" s="74" customFormat="1" ht="30" customHeight="1" x14ac:dyDescent="0.3">
      <c r="A40" s="63">
        <v>34</v>
      </c>
      <c r="B40" s="69"/>
      <c r="C40" s="69"/>
      <c r="D40" s="70"/>
      <c r="E40" s="66">
        <v>0</v>
      </c>
      <c r="F40" s="66">
        <v>0</v>
      </c>
      <c r="G40" s="66">
        <v>0</v>
      </c>
      <c r="H40" s="65"/>
      <c r="I40" s="65"/>
      <c r="J40" s="67" t="s">
        <v>114</v>
      </c>
      <c r="K40" s="124">
        <v>482448000</v>
      </c>
      <c r="L40" s="124">
        <v>482204000</v>
      </c>
      <c r="M40" s="62">
        <f t="shared" si="0"/>
        <v>-244000</v>
      </c>
    </row>
    <row r="41" spans="1:13" s="74" customFormat="1" ht="30" customHeight="1" x14ac:dyDescent="0.3">
      <c r="A41" s="63">
        <v>35</v>
      </c>
      <c r="B41" s="69"/>
      <c r="C41" s="69"/>
      <c r="D41" s="70"/>
      <c r="E41" s="66">
        <v>0</v>
      </c>
      <c r="F41" s="66">
        <v>0</v>
      </c>
      <c r="G41" s="66">
        <v>0</v>
      </c>
      <c r="H41" s="65"/>
      <c r="I41" s="65"/>
      <c r="J41" s="67" t="s">
        <v>115</v>
      </c>
      <c r="K41" s="124">
        <v>93104000</v>
      </c>
      <c r="L41" s="124">
        <v>93104000</v>
      </c>
      <c r="M41" s="62">
        <f t="shared" si="0"/>
        <v>0</v>
      </c>
    </row>
    <row r="42" spans="1:13" s="74" customFormat="1" ht="30" customHeight="1" x14ac:dyDescent="0.3">
      <c r="A42" s="63">
        <v>36</v>
      </c>
      <c r="B42" s="69"/>
      <c r="C42" s="69"/>
      <c r="D42" s="70"/>
      <c r="E42" s="66">
        <v>0</v>
      </c>
      <c r="F42" s="66">
        <v>0</v>
      </c>
      <c r="G42" s="66">
        <v>0</v>
      </c>
      <c r="H42" s="65"/>
      <c r="I42" s="65"/>
      <c r="J42" s="67" t="s">
        <v>116</v>
      </c>
      <c r="K42" s="124">
        <v>67712000</v>
      </c>
      <c r="L42" s="124">
        <v>67712000</v>
      </c>
      <c r="M42" s="62">
        <f t="shared" si="0"/>
        <v>0</v>
      </c>
    </row>
    <row r="43" spans="1:13" s="74" customFormat="1" ht="30" customHeight="1" x14ac:dyDescent="0.3">
      <c r="A43" s="63">
        <v>37</v>
      </c>
      <c r="B43" s="69"/>
      <c r="C43" s="69"/>
      <c r="D43" s="70"/>
      <c r="E43" s="66">
        <v>0</v>
      </c>
      <c r="F43" s="66">
        <v>0</v>
      </c>
      <c r="G43" s="66">
        <v>0</v>
      </c>
      <c r="H43" s="65"/>
      <c r="I43" s="65"/>
      <c r="J43" s="67" t="s">
        <v>117</v>
      </c>
      <c r="K43" s="124">
        <v>93104000</v>
      </c>
      <c r="L43" s="124">
        <v>92851320</v>
      </c>
      <c r="M43" s="62">
        <f t="shared" si="0"/>
        <v>-252680</v>
      </c>
    </row>
    <row r="44" spans="1:13" s="74" customFormat="1" ht="30" customHeight="1" x14ac:dyDescent="0.3">
      <c r="A44" s="63">
        <v>38</v>
      </c>
      <c r="B44" s="69"/>
      <c r="C44" s="69"/>
      <c r="D44" s="70"/>
      <c r="E44" s="66">
        <v>0</v>
      </c>
      <c r="F44" s="66">
        <v>0</v>
      </c>
      <c r="G44" s="66">
        <v>0</v>
      </c>
      <c r="H44" s="65"/>
      <c r="I44" s="65"/>
      <c r="J44" s="67" t="s">
        <v>118</v>
      </c>
      <c r="K44" s="124">
        <v>778688000</v>
      </c>
      <c r="L44" s="124">
        <v>770224000</v>
      </c>
      <c r="M44" s="62">
        <f t="shared" si="0"/>
        <v>-8464000</v>
      </c>
    </row>
    <row r="45" spans="1:13" s="74" customFormat="1" ht="30" customHeight="1" x14ac:dyDescent="0.3">
      <c r="A45" s="63">
        <v>39</v>
      </c>
      <c r="B45" s="69"/>
      <c r="C45" s="69"/>
      <c r="D45" s="70"/>
      <c r="E45" s="66">
        <v>0</v>
      </c>
      <c r="F45" s="66">
        <v>0</v>
      </c>
      <c r="G45" s="66">
        <v>0</v>
      </c>
      <c r="H45" s="65"/>
      <c r="I45" s="65"/>
      <c r="J45" s="71" t="s">
        <v>145</v>
      </c>
      <c r="K45" s="124">
        <v>236992000</v>
      </c>
      <c r="L45" s="124">
        <v>236992000</v>
      </c>
      <c r="M45" s="62">
        <f t="shared" si="0"/>
        <v>0</v>
      </c>
    </row>
    <row r="46" spans="1:13" s="74" customFormat="1" ht="30" customHeight="1" x14ac:dyDescent="0.3">
      <c r="A46" s="63">
        <v>41</v>
      </c>
      <c r="B46" s="69"/>
      <c r="C46" s="69"/>
      <c r="D46" s="70"/>
      <c r="E46" s="66">
        <v>0</v>
      </c>
      <c r="F46" s="66">
        <v>0</v>
      </c>
      <c r="G46" s="66">
        <v>0</v>
      </c>
      <c r="H46" s="65"/>
      <c r="I46" s="65"/>
      <c r="J46" s="68" t="s">
        <v>150</v>
      </c>
      <c r="K46" s="124">
        <v>571710000</v>
      </c>
      <c r="L46" s="124">
        <v>571710000</v>
      </c>
      <c r="M46" s="62">
        <f t="shared" si="0"/>
        <v>0</v>
      </c>
    </row>
    <row r="47" spans="1:13" s="74" customFormat="1" ht="30" customHeight="1" x14ac:dyDescent="0.3">
      <c r="A47" s="63">
        <v>42</v>
      </c>
      <c r="B47" s="69"/>
      <c r="C47" s="69"/>
      <c r="D47" s="70"/>
      <c r="E47" s="66">
        <v>0</v>
      </c>
      <c r="F47" s="66">
        <v>0</v>
      </c>
      <c r="G47" s="66">
        <v>0</v>
      </c>
      <c r="H47" s="65"/>
      <c r="I47" s="65"/>
      <c r="J47" s="67" t="s">
        <v>120</v>
      </c>
      <c r="K47" s="124">
        <v>30000000</v>
      </c>
      <c r="L47" s="124">
        <v>35000000</v>
      </c>
      <c r="M47" s="62">
        <f t="shared" si="0"/>
        <v>5000000</v>
      </c>
    </row>
    <row r="48" spans="1:13" s="74" customFormat="1" ht="30" customHeight="1" x14ac:dyDescent="0.3">
      <c r="A48" s="63">
        <v>43</v>
      </c>
      <c r="B48" s="69"/>
      <c r="C48" s="69"/>
      <c r="D48" s="70"/>
      <c r="E48" s="66">
        <v>0</v>
      </c>
      <c r="F48" s="66">
        <v>0</v>
      </c>
      <c r="G48" s="66">
        <v>0</v>
      </c>
      <c r="H48" s="65"/>
      <c r="I48" s="65"/>
      <c r="J48" s="67" t="s">
        <v>157</v>
      </c>
      <c r="K48" s="124">
        <v>260328720</v>
      </c>
      <c r="L48" s="124">
        <v>295975150</v>
      </c>
      <c r="M48" s="62">
        <f t="shared" si="0"/>
        <v>35646430</v>
      </c>
    </row>
    <row r="49" spans="1:13" s="74" customFormat="1" ht="30" customHeight="1" x14ac:dyDescent="0.3">
      <c r="A49" s="63">
        <v>44</v>
      </c>
      <c r="B49" s="69"/>
      <c r="C49" s="69"/>
      <c r="D49" s="70"/>
      <c r="E49" s="66">
        <v>0</v>
      </c>
      <c r="F49" s="66">
        <v>0</v>
      </c>
      <c r="G49" s="66">
        <v>0</v>
      </c>
      <c r="H49" s="65"/>
      <c r="I49" s="65"/>
      <c r="J49" s="67" t="s">
        <v>158</v>
      </c>
      <c r="K49" s="124">
        <v>143888000</v>
      </c>
      <c r="L49" s="124">
        <v>143888000</v>
      </c>
      <c r="M49" s="62">
        <f t="shared" si="0"/>
        <v>0</v>
      </c>
    </row>
    <row r="50" spans="1:13" s="74" customFormat="1" ht="30" customHeight="1" x14ac:dyDescent="0.3">
      <c r="A50" s="63">
        <v>45</v>
      </c>
      <c r="B50" s="69"/>
      <c r="C50" s="69"/>
      <c r="D50" s="70"/>
      <c r="E50" s="66">
        <v>0</v>
      </c>
      <c r="F50" s="66">
        <v>0</v>
      </c>
      <c r="G50" s="66">
        <v>0</v>
      </c>
      <c r="H50" s="65"/>
      <c r="I50" s="65"/>
      <c r="J50" s="67" t="s">
        <v>159</v>
      </c>
      <c r="K50" s="124">
        <v>169280000</v>
      </c>
      <c r="L50" s="124">
        <v>169280000</v>
      </c>
      <c r="M50" s="62">
        <f t="shared" si="0"/>
        <v>0</v>
      </c>
    </row>
    <row r="51" spans="1:13" s="74" customFormat="1" ht="30" customHeight="1" x14ac:dyDescent="0.3">
      <c r="A51" s="63">
        <v>46</v>
      </c>
      <c r="B51" s="69"/>
      <c r="C51" s="69"/>
      <c r="D51" s="70"/>
      <c r="E51" s="66">
        <v>0</v>
      </c>
      <c r="F51" s="66">
        <v>0</v>
      </c>
      <c r="G51" s="66">
        <v>0</v>
      </c>
      <c r="H51" s="65"/>
      <c r="I51" s="65"/>
      <c r="J51" s="67" t="s">
        <v>160</v>
      </c>
      <c r="K51" s="124">
        <v>135424000</v>
      </c>
      <c r="L51" s="124">
        <v>135424000</v>
      </c>
      <c r="M51" s="62">
        <f t="shared" si="0"/>
        <v>0</v>
      </c>
    </row>
    <row r="52" spans="1:13" s="74" customFormat="1" ht="30" customHeight="1" x14ac:dyDescent="0.3">
      <c r="A52" s="63">
        <v>47</v>
      </c>
      <c r="B52" s="69"/>
      <c r="C52" s="69"/>
      <c r="D52" s="70"/>
      <c r="E52" s="66">
        <v>0</v>
      </c>
      <c r="F52" s="66">
        <v>0</v>
      </c>
      <c r="G52" s="66">
        <v>0</v>
      </c>
      <c r="H52" s="65"/>
      <c r="I52" s="65"/>
      <c r="J52" s="67" t="s">
        <v>153</v>
      </c>
      <c r="K52" s="124">
        <v>93104000</v>
      </c>
      <c r="L52" s="124">
        <v>93104000</v>
      </c>
      <c r="M52" s="62">
        <f t="shared" si="0"/>
        <v>0</v>
      </c>
    </row>
    <row r="53" spans="1:13" s="74" customFormat="1" ht="30" customHeight="1" x14ac:dyDescent="0.3">
      <c r="A53" s="63">
        <v>48</v>
      </c>
      <c r="B53" s="69"/>
      <c r="C53" s="69"/>
      <c r="D53" s="70"/>
      <c r="E53" s="66">
        <v>0</v>
      </c>
      <c r="F53" s="66">
        <v>0</v>
      </c>
      <c r="G53" s="66">
        <v>0</v>
      </c>
      <c r="H53" s="65"/>
      <c r="I53" s="65"/>
      <c r="J53" s="71" t="s">
        <v>154</v>
      </c>
      <c r="K53" s="124">
        <v>67712000</v>
      </c>
      <c r="L53" s="124">
        <v>67473890</v>
      </c>
      <c r="M53" s="62">
        <f t="shared" si="0"/>
        <v>-238110</v>
      </c>
    </row>
    <row r="54" spans="1:13" s="74" customFormat="1" ht="30" customHeight="1" x14ac:dyDescent="0.3">
      <c r="A54" s="63">
        <v>49</v>
      </c>
      <c r="B54" s="69"/>
      <c r="C54" s="69"/>
      <c r="D54" s="70"/>
      <c r="E54" s="66">
        <v>0</v>
      </c>
      <c r="F54" s="66">
        <v>0</v>
      </c>
      <c r="G54" s="66">
        <v>0</v>
      </c>
      <c r="H54" s="65"/>
      <c r="I54" s="65"/>
      <c r="J54" s="68" t="s">
        <v>155</v>
      </c>
      <c r="K54" s="124">
        <v>287776000</v>
      </c>
      <c r="L54" s="124">
        <v>296240000</v>
      </c>
      <c r="M54" s="62">
        <f t="shared" si="0"/>
        <v>8464000</v>
      </c>
    </row>
    <row r="55" spans="1:13" s="75" customFormat="1" ht="30" customHeight="1" x14ac:dyDescent="0.3">
      <c r="A55" s="63">
        <v>50</v>
      </c>
      <c r="B55" s="69"/>
      <c r="C55" s="69"/>
      <c r="D55" s="70"/>
      <c r="E55" s="66">
        <v>0</v>
      </c>
      <c r="F55" s="66">
        <v>0</v>
      </c>
      <c r="G55" s="66">
        <v>0</v>
      </c>
      <c r="H55" s="65" t="s">
        <v>70</v>
      </c>
      <c r="I55" s="65" t="s">
        <v>121</v>
      </c>
      <c r="J55" s="67" t="s">
        <v>122</v>
      </c>
      <c r="K55" s="124">
        <v>10000000</v>
      </c>
      <c r="L55" s="124">
        <v>17799230</v>
      </c>
      <c r="M55" s="62">
        <f t="shared" si="0"/>
        <v>7799230</v>
      </c>
    </row>
    <row r="56" spans="1:13" s="75" customFormat="1" ht="30" customHeight="1" x14ac:dyDescent="0.3">
      <c r="A56" s="63">
        <v>51</v>
      </c>
      <c r="B56" s="69"/>
      <c r="C56" s="69"/>
      <c r="D56" s="70"/>
      <c r="E56" s="66">
        <v>0</v>
      </c>
      <c r="F56" s="66">
        <v>0</v>
      </c>
      <c r="G56" s="66">
        <v>0</v>
      </c>
      <c r="H56" s="65"/>
      <c r="I56" s="65"/>
      <c r="J56" s="67" t="s">
        <v>123</v>
      </c>
      <c r="K56" s="124">
        <v>18151000</v>
      </c>
      <c r="L56" s="124">
        <v>15501000</v>
      </c>
      <c r="M56" s="62">
        <f t="shared" si="0"/>
        <v>-2650000</v>
      </c>
    </row>
    <row r="57" spans="1:13" s="75" customFormat="1" ht="30" customHeight="1" x14ac:dyDescent="0.3">
      <c r="A57" s="63">
        <v>52</v>
      </c>
      <c r="B57" s="69"/>
      <c r="C57" s="69"/>
      <c r="D57" s="70"/>
      <c r="E57" s="66">
        <v>0</v>
      </c>
      <c r="F57" s="66">
        <v>0</v>
      </c>
      <c r="G57" s="66">
        <v>0</v>
      </c>
      <c r="H57" s="65" t="s">
        <v>70</v>
      </c>
      <c r="I57" s="65" t="s">
        <v>124</v>
      </c>
      <c r="J57" s="67" t="s">
        <v>125</v>
      </c>
      <c r="K57" s="124">
        <v>600000</v>
      </c>
      <c r="L57" s="124">
        <v>955500</v>
      </c>
      <c r="M57" s="62">
        <f t="shared" si="0"/>
        <v>355500</v>
      </c>
    </row>
    <row r="58" spans="1:13" s="75" customFormat="1" ht="30" customHeight="1" x14ac:dyDescent="0.3">
      <c r="A58" s="63">
        <v>53</v>
      </c>
      <c r="B58" s="69"/>
      <c r="C58" s="69"/>
      <c r="D58" s="70"/>
      <c r="E58" s="66">
        <v>0</v>
      </c>
      <c r="F58" s="66">
        <v>0</v>
      </c>
      <c r="G58" s="66">
        <v>0</v>
      </c>
      <c r="H58" s="65" t="s">
        <v>71</v>
      </c>
      <c r="I58" s="65" t="s">
        <v>71</v>
      </c>
      <c r="J58" s="67" t="s">
        <v>72</v>
      </c>
      <c r="K58" s="124">
        <v>266731516</v>
      </c>
      <c r="L58" s="124">
        <v>228036280</v>
      </c>
      <c r="M58" s="62">
        <f t="shared" si="0"/>
        <v>-38695236</v>
      </c>
    </row>
    <row r="59" spans="1:13" s="75" customFormat="1" ht="30" customHeight="1" x14ac:dyDescent="0.3">
      <c r="A59" s="63">
        <v>54</v>
      </c>
      <c r="B59" s="69"/>
      <c r="C59" s="69"/>
      <c r="D59" s="70"/>
      <c r="E59" s="66">
        <v>0</v>
      </c>
      <c r="F59" s="66">
        <v>0</v>
      </c>
      <c r="G59" s="66">
        <v>0</v>
      </c>
      <c r="H59" s="65"/>
      <c r="I59" s="65"/>
      <c r="J59" s="67" t="s">
        <v>73</v>
      </c>
      <c r="K59" s="124">
        <v>94400754</v>
      </c>
      <c r="L59" s="124">
        <v>94400752</v>
      </c>
      <c r="M59" s="62">
        <f t="shared" si="0"/>
        <v>-2</v>
      </c>
    </row>
    <row r="60" spans="1:13" s="76" customFormat="1" ht="30" customHeight="1" thickBot="1" x14ac:dyDescent="0.35">
      <c r="A60" s="184" t="s">
        <v>74</v>
      </c>
      <c r="B60" s="185"/>
      <c r="C60" s="185"/>
      <c r="D60" s="186"/>
      <c r="E60" s="72">
        <f>SUM(E7:E59)</f>
        <v>13489843000</v>
      </c>
      <c r="F60" s="72">
        <f>SUM(F7:F59)</f>
        <v>13394881000</v>
      </c>
      <c r="G60" s="72">
        <f>SUM(G7:G59)</f>
        <v>-94962000</v>
      </c>
      <c r="H60" s="187" t="s">
        <v>74</v>
      </c>
      <c r="I60" s="188"/>
      <c r="J60" s="186"/>
      <c r="K60" s="130">
        <f>SUM(K7:K59)</f>
        <v>13489843000</v>
      </c>
      <c r="L60" s="73">
        <f>SUM(L7:L59)</f>
        <v>13394881000</v>
      </c>
      <c r="M60" s="131">
        <f>SUM(M7:M59)</f>
        <v>-94962000</v>
      </c>
    </row>
  </sheetData>
  <mergeCells count="15">
    <mergeCell ref="A60:D60"/>
    <mergeCell ref="H60:J60"/>
    <mergeCell ref="A1:M1"/>
    <mergeCell ref="L2:M2"/>
    <mergeCell ref="A4:A6"/>
    <mergeCell ref="B4:G4"/>
    <mergeCell ref="H4:M4"/>
    <mergeCell ref="B5:B6"/>
    <mergeCell ref="C5:C6"/>
    <mergeCell ref="D5:D6"/>
    <mergeCell ref="E5:G5"/>
    <mergeCell ref="H5:H6"/>
    <mergeCell ref="I5:I6"/>
    <mergeCell ref="J5:J6"/>
    <mergeCell ref="K5:M5"/>
  </mergeCells>
  <phoneticPr fontId="1" type="noConversion"/>
  <printOptions horizontalCentered="1"/>
  <pageMargins left="0.23622047244094491" right="0.23622047244094491" top="0.35433070866141736" bottom="0.47244094488188981" header="0.31496062992125984" footer="0.31496062992125984"/>
  <pageSetup paperSize="9" scale="4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18"/>
  <sheetViews>
    <sheetView view="pageBreakPreview" topLeftCell="A10" zoomScale="60" zoomScaleNormal="55" workbookViewId="0">
      <selection activeCell="G20" sqref="G20"/>
    </sheetView>
  </sheetViews>
  <sheetFormatPr defaultRowHeight="22.5" x14ac:dyDescent="0.3"/>
  <cols>
    <col min="1" max="1" width="7.75" style="23" bestFit="1" customWidth="1"/>
    <col min="2" max="2" width="9.75" style="23" customWidth="1"/>
    <col min="3" max="3" width="17.375" style="23" customWidth="1"/>
    <col min="4" max="4" width="20.5" style="23" customWidth="1"/>
    <col min="5" max="5" width="31.375" style="23" customWidth="1"/>
    <col min="6" max="7" width="28.25" style="28" customWidth="1"/>
    <col min="8" max="8" width="20.625" style="28" customWidth="1"/>
    <col min="9" max="9" width="123.875" style="22" customWidth="1"/>
    <col min="10" max="10" width="74" style="116" customWidth="1"/>
    <col min="11" max="16384" width="9" style="20"/>
  </cols>
  <sheetData>
    <row r="1" spans="1:10" ht="30" customHeight="1" x14ac:dyDescent="0.3">
      <c r="A1" s="207" t="s">
        <v>172</v>
      </c>
      <c r="B1" s="189"/>
      <c r="C1" s="189"/>
      <c r="D1" s="189"/>
      <c r="E1" s="189"/>
      <c r="F1" s="189"/>
      <c r="G1" s="189"/>
      <c r="H1" s="189"/>
      <c r="I1" s="189"/>
    </row>
    <row r="2" spans="1:10" ht="30" customHeight="1" thickBot="1" x14ac:dyDescent="0.35">
      <c r="I2" s="28" t="s">
        <v>30</v>
      </c>
    </row>
    <row r="3" spans="1:10" ht="30" customHeight="1" x14ac:dyDescent="0.3">
      <c r="A3" s="208" t="s">
        <v>31</v>
      </c>
      <c r="B3" s="210" t="s">
        <v>75</v>
      </c>
      <c r="C3" s="210" t="s">
        <v>34</v>
      </c>
      <c r="D3" s="210" t="s">
        <v>35</v>
      </c>
      <c r="E3" s="210" t="s">
        <v>36</v>
      </c>
      <c r="F3" s="210" t="s">
        <v>37</v>
      </c>
      <c r="G3" s="210"/>
      <c r="H3" s="210"/>
      <c r="I3" s="212" t="s">
        <v>76</v>
      </c>
    </row>
    <row r="4" spans="1:10" ht="30" customHeight="1" thickBot="1" x14ac:dyDescent="0.35">
      <c r="A4" s="209"/>
      <c r="B4" s="211"/>
      <c r="C4" s="211"/>
      <c r="D4" s="211"/>
      <c r="E4" s="211"/>
      <c r="F4" s="50" t="s">
        <v>135</v>
      </c>
      <c r="G4" s="50" t="s">
        <v>134</v>
      </c>
      <c r="H4" s="56" t="s">
        <v>40</v>
      </c>
      <c r="I4" s="213"/>
    </row>
    <row r="5" spans="1:10" s="75" customFormat="1" ht="86.25" customHeight="1" thickTop="1" x14ac:dyDescent="0.3">
      <c r="A5" s="77">
        <v>1</v>
      </c>
      <c r="B5" s="78" t="s">
        <v>32</v>
      </c>
      <c r="C5" s="58" t="s">
        <v>41</v>
      </c>
      <c r="D5" s="58" t="s">
        <v>41</v>
      </c>
      <c r="E5" s="58" t="s">
        <v>41</v>
      </c>
      <c r="F5" s="107">
        <v>1668445160</v>
      </c>
      <c r="G5" s="107">
        <f>1550486040+371</f>
        <v>1550486411</v>
      </c>
      <c r="H5" s="108">
        <f>G5-F5</f>
        <v>-117958749</v>
      </c>
      <c r="I5" s="121" t="s">
        <v>173</v>
      </c>
      <c r="J5" s="118"/>
    </row>
    <row r="6" spans="1:10" s="75" customFormat="1" ht="268.5" customHeight="1" x14ac:dyDescent="0.3">
      <c r="A6" s="79">
        <v>2</v>
      </c>
      <c r="B6" s="80"/>
      <c r="C6" s="64" t="s">
        <v>45</v>
      </c>
      <c r="D6" s="64" t="s">
        <v>45</v>
      </c>
      <c r="E6" s="64" t="s">
        <v>46</v>
      </c>
      <c r="F6" s="107">
        <v>5515527000</v>
      </c>
      <c r="G6" s="107">
        <v>5525527000</v>
      </c>
      <c r="H6" s="108">
        <f t="shared" ref="H6:H17" si="0">G6-F6</f>
        <v>10000000</v>
      </c>
      <c r="I6" s="122" t="s">
        <v>223</v>
      </c>
      <c r="J6" s="117"/>
    </row>
    <row r="7" spans="1:10" s="75" customFormat="1" ht="276.75" customHeight="1" x14ac:dyDescent="0.3">
      <c r="A7" s="79">
        <v>3</v>
      </c>
      <c r="B7" s="80"/>
      <c r="C7" s="64"/>
      <c r="D7" s="64"/>
      <c r="E7" s="64" t="s">
        <v>48</v>
      </c>
      <c r="F7" s="107">
        <v>3117130500</v>
      </c>
      <c r="G7" s="107">
        <v>3117130500</v>
      </c>
      <c r="H7" s="108">
        <f t="shared" si="0"/>
        <v>0</v>
      </c>
      <c r="I7" s="122" t="s">
        <v>224</v>
      </c>
      <c r="J7" s="117"/>
    </row>
    <row r="8" spans="1:10" s="75" customFormat="1" ht="278.25" customHeight="1" x14ac:dyDescent="0.3">
      <c r="A8" s="79">
        <v>4</v>
      </c>
      <c r="B8" s="80"/>
      <c r="C8" s="64"/>
      <c r="D8" s="64"/>
      <c r="E8" s="64" t="s">
        <v>50</v>
      </c>
      <c r="F8" s="107">
        <v>2840427500</v>
      </c>
      <c r="G8" s="107">
        <v>2845427500</v>
      </c>
      <c r="H8" s="108">
        <f t="shared" si="0"/>
        <v>5000000</v>
      </c>
      <c r="I8" s="122" t="s">
        <v>225</v>
      </c>
      <c r="J8" s="117"/>
    </row>
    <row r="9" spans="1:10" s="75" customFormat="1" x14ac:dyDescent="0.3">
      <c r="A9" s="79">
        <v>5</v>
      </c>
      <c r="B9" s="80"/>
      <c r="C9" s="64" t="s">
        <v>139</v>
      </c>
      <c r="D9" s="64" t="s">
        <v>139</v>
      </c>
      <c r="E9" s="64" t="s">
        <v>140</v>
      </c>
      <c r="F9" s="107"/>
      <c r="G9" s="107"/>
      <c r="H9" s="108">
        <f t="shared" si="0"/>
        <v>0</v>
      </c>
      <c r="I9" s="123"/>
      <c r="J9" s="118"/>
    </row>
    <row r="10" spans="1:10" s="75" customFormat="1" x14ac:dyDescent="0.3">
      <c r="A10" s="79">
        <v>6</v>
      </c>
      <c r="B10" s="80"/>
      <c r="C10" s="64"/>
      <c r="D10" s="64"/>
      <c r="E10" s="64" t="s">
        <v>141</v>
      </c>
      <c r="F10" s="107">
        <v>3000000</v>
      </c>
      <c r="G10" s="107">
        <v>6000000</v>
      </c>
      <c r="H10" s="108">
        <f t="shared" si="0"/>
        <v>3000000</v>
      </c>
      <c r="I10" s="123" t="s">
        <v>174</v>
      </c>
      <c r="J10" s="118"/>
    </row>
    <row r="11" spans="1:10" s="75" customFormat="1" x14ac:dyDescent="0.3">
      <c r="A11" s="79">
        <v>7</v>
      </c>
      <c r="B11" s="80"/>
      <c r="C11" s="64" t="s">
        <v>52</v>
      </c>
      <c r="D11" s="64" t="s">
        <v>52</v>
      </c>
      <c r="E11" s="64" t="s">
        <v>94</v>
      </c>
      <c r="F11" s="107">
        <v>4000000</v>
      </c>
      <c r="G11" s="107">
        <v>4000000</v>
      </c>
      <c r="H11" s="108">
        <f t="shared" si="0"/>
        <v>0</v>
      </c>
      <c r="I11" s="123" t="s">
        <v>203</v>
      </c>
      <c r="J11" s="118"/>
    </row>
    <row r="12" spans="1:10" s="75" customFormat="1" x14ac:dyDescent="0.3">
      <c r="A12" s="79">
        <v>8</v>
      </c>
      <c r="B12" s="80"/>
      <c r="C12" s="64"/>
      <c r="D12" s="64"/>
      <c r="E12" s="64" t="s">
        <v>53</v>
      </c>
      <c r="F12" s="107"/>
      <c r="G12" s="107"/>
      <c r="H12" s="108">
        <f t="shared" si="0"/>
        <v>0</v>
      </c>
      <c r="I12" s="123"/>
      <c r="J12" s="118"/>
    </row>
    <row r="13" spans="1:10" s="75" customFormat="1" ht="375" x14ac:dyDescent="0.3">
      <c r="A13" s="79">
        <v>9</v>
      </c>
      <c r="B13" s="80"/>
      <c r="C13" s="64" t="s">
        <v>55</v>
      </c>
      <c r="D13" s="64" t="s">
        <v>55</v>
      </c>
      <c r="E13" s="64" t="s">
        <v>56</v>
      </c>
      <c r="F13" s="107">
        <v>321593084</v>
      </c>
      <c r="G13" s="107">
        <v>321593084</v>
      </c>
      <c r="H13" s="108">
        <f t="shared" si="0"/>
        <v>0</v>
      </c>
      <c r="I13" s="81" t="s">
        <v>204</v>
      </c>
      <c r="J13" s="117"/>
    </row>
    <row r="14" spans="1:10" s="75" customFormat="1" x14ac:dyDescent="0.3">
      <c r="A14" s="79">
        <v>10</v>
      </c>
      <c r="B14" s="80"/>
      <c r="C14" s="64"/>
      <c r="D14" s="64"/>
      <c r="E14" s="64" t="s">
        <v>59</v>
      </c>
      <c r="F14" s="107"/>
      <c r="G14" s="107"/>
      <c r="H14" s="108">
        <f t="shared" si="0"/>
        <v>0</v>
      </c>
      <c r="I14" s="82"/>
      <c r="J14" s="118"/>
    </row>
    <row r="15" spans="1:10" s="75" customFormat="1" x14ac:dyDescent="0.3">
      <c r="A15" s="79">
        <v>11</v>
      </c>
      <c r="B15" s="80"/>
      <c r="C15" s="64" t="s">
        <v>61</v>
      </c>
      <c r="D15" s="64" t="s">
        <v>61</v>
      </c>
      <c r="E15" s="64" t="s">
        <v>142</v>
      </c>
      <c r="F15" s="109"/>
      <c r="G15" s="109"/>
      <c r="H15" s="108">
        <f t="shared" si="0"/>
        <v>0</v>
      </c>
      <c r="I15" s="82"/>
      <c r="J15" s="118"/>
    </row>
    <row r="16" spans="1:10" s="75" customFormat="1" ht="262.5" x14ac:dyDescent="0.3">
      <c r="A16" s="79">
        <v>12</v>
      </c>
      <c r="B16" s="204"/>
      <c r="C16" s="64"/>
      <c r="D16" s="64"/>
      <c r="E16" s="64" t="s">
        <v>62</v>
      </c>
      <c r="F16" s="107">
        <v>371806</v>
      </c>
      <c r="G16" s="107">
        <v>385752</v>
      </c>
      <c r="H16" s="108">
        <f t="shared" si="0"/>
        <v>13946</v>
      </c>
      <c r="I16" s="81" t="s">
        <v>205</v>
      </c>
      <c r="J16" s="117"/>
    </row>
    <row r="17" spans="1:10" s="76" customFormat="1" ht="56.25" x14ac:dyDescent="0.3">
      <c r="A17" s="79">
        <v>13</v>
      </c>
      <c r="B17" s="205"/>
      <c r="C17" s="64"/>
      <c r="D17" s="64"/>
      <c r="E17" s="64" t="s">
        <v>65</v>
      </c>
      <c r="F17" s="107">
        <v>19347950</v>
      </c>
      <c r="G17" s="107">
        <v>24330753</v>
      </c>
      <c r="H17" s="108">
        <f t="shared" si="0"/>
        <v>4982803</v>
      </c>
      <c r="I17" s="81" t="s">
        <v>206</v>
      </c>
      <c r="J17" s="119"/>
    </row>
    <row r="18" spans="1:10" s="76" customFormat="1" ht="38.25" customHeight="1" thickBot="1" x14ac:dyDescent="0.35">
      <c r="A18" s="83"/>
      <c r="B18" s="84"/>
      <c r="C18" s="206" t="s">
        <v>74</v>
      </c>
      <c r="D18" s="206"/>
      <c r="E18" s="206"/>
      <c r="F18" s="85">
        <f>SUM(F5:F17)</f>
        <v>13489843000</v>
      </c>
      <c r="G18" s="85">
        <f>SUM(G5:G17)</f>
        <v>13394881000</v>
      </c>
      <c r="H18" s="86">
        <f>SUM(H5:H17)</f>
        <v>-94962000</v>
      </c>
      <c r="I18" s="87"/>
      <c r="J18" s="120"/>
    </row>
  </sheetData>
  <mergeCells count="10">
    <mergeCell ref="B16:B17"/>
    <mergeCell ref="C18:E18"/>
    <mergeCell ref="A1:I1"/>
    <mergeCell ref="A3:A4"/>
    <mergeCell ref="B3:B4"/>
    <mergeCell ref="C3:C4"/>
    <mergeCell ref="D3:D4"/>
    <mergeCell ref="E3:E4"/>
    <mergeCell ref="F3:H3"/>
    <mergeCell ref="I3:I4"/>
  </mergeCells>
  <phoneticPr fontId="32" type="noConversion"/>
  <printOptions horizontalCentered="1"/>
  <pageMargins left="0.25" right="0.25" top="0.75" bottom="0.75" header="0.3" footer="0.3"/>
  <pageSetup paperSize="9" scale="45"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58"/>
  <sheetViews>
    <sheetView tabSelected="1" view="pageBreakPreview" topLeftCell="D1" zoomScale="55" zoomScaleNormal="60" zoomScaleSheetLayoutView="55" workbookViewId="0">
      <selection activeCell="I5" sqref="I5"/>
    </sheetView>
  </sheetViews>
  <sheetFormatPr defaultRowHeight="22.5" x14ac:dyDescent="0.3"/>
  <cols>
    <col min="1" max="2" width="7.75" style="23" bestFit="1" customWidth="1"/>
    <col min="3" max="3" width="24.125" style="23" customWidth="1"/>
    <col min="4" max="4" width="35.5" style="23" bestFit="1" customWidth="1"/>
    <col min="5" max="5" width="40.625" style="23" customWidth="1"/>
    <col min="6" max="7" width="25.625" style="22" customWidth="1"/>
    <col min="8" max="8" width="23.125" style="22" customWidth="1"/>
    <col min="9" max="9" width="112.5" style="22" customWidth="1"/>
    <col min="10" max="16384" width="9" style="20"/>
  </cols>
  <sheetData>
    <row r="1" spans="1:9" ht="30" customHeight="1" x14ac:dyDescent="0.3">
      <c r="A1" s="207" t="s">
        <v>175</v>
      </c>
      <c r="B1" s="189"/>
      <c r="C1" s="189"/>
      <c r="D1" s="189"/>
      <c r="E1" s="189"/>
      <c r="F1" s="189"/>
      <c r="G1" s="189"/>
      <c r="H1" s="189"/>
      <c r="I1" s="189"/>
    </row>
    <row r="2" spans="1:9" ht="30" customHeight="1" thickBot="1" x14ac:dyDescent="0.35">
      <c r="A2" s="29"/>
      <c r="B2" s="21"/>
      <c r="C2" s="21"/>
      <c r="D2" s="21"/>
      <c r="E2" s="21"/>
      <c r="F2" s="21"/>
      <c r="G2" s="21"/>
      <c r="H2" s="21"/>
      <c r="I2" s="105" t="s">
        <v>138</v>
      </c>
    </row>
    <row r="3" spans="1:9" ht="30" customHeight="1" x14ac:dyDescent="0.3">
      <c r="A3" s="208" t="s">
        <v>31</v>
      </c>
      <c r="B3" s="210" t="s">
        <v>75</v>
      </c>
      <c r="C3" s="210" t="s">
        <v>34</v>
      </c>
      <c r="D3" s="210" t="s">
        <v>35</v>
      </c>
      <c r="E3" s="210" t="s">
        <v>36</v>
      </c>
      <c r="F3" s="210" t="s">
        <v>37</v>
      </c>
      <c r="G3" s="210"/>
      <c r="H3" s="210"/>
      <c r="I3" s="212" t="s">
        <v>76</v>
      </c>
    </row>
    <row r="4" spans="1:9" ht="30" customHeight="1" thickBot="1" x14ac:dyDescent="0.35">
      <c r="A4" s="209"/>
      <c r="B4" s="211"/>
      <c r="C4" s="211"/>
      <c r="D4" s="211"/>
      <c r="E4" s="211"/>
      <c r="F4" s="51" t="s">
        <v>137</v>
      </c>
      <c r="G4" s="51" t="s">
        <v>136</v>
      </c>
      <c r="H4" s="51" t="s">
        <v>156</v>
      </c>
      <c r="I4" s="213"/>
    </row>
    <row r="5" spans="1:9" s="75" customFormat="1" ht="132" thickTop="1" x14ac:dyDescent="0.3">
      <c r="A5" s="91">
        <v>1</v>
      </c>
      <c r="B5" s="92" t="s">
        <v>33</v>
      </c>
      <c r="C5" s="93" t="s">
        <v>42</v>
      </c>
      <c r="D5" s="93" t="s">
        <v>43</v>
      </c>
      <c r="E5" s="94" t="s">
        <v>44</v>
      </c>
      <c r="F5" s="124">
        <v>290363520</v>
      </c>
      <c r="G5" s="124">
        <v>285909200</v>
      </c>
      <c r="H5" s="88">
        <f>G5-F5</f>
        <v>-4454320</v>
      </c>
      <c r="I5" s="161" t="s">
        <v>200</v>
      </c>
    </row>
    <row r="6" spans="1:9" s="75" customFormat="1" ht="56.25" x14ac:dyDescent="0.3">
      <c r="A6" s="79">
        <v>2</v>
      </c>
      <c r="B6" s="80"/>
      <c r="C6" s="65"/>
      <c r="D6" s="65"/>
      <c r="E6" s="67" t="s">
        <v>47</v>
      </c>
      <c r="F6" s="124">
        <v>42948900</v>
      </c>
      <c r="G6" s="124">
        <v>51484610</v>
      </c>
      <c r="H6" s="88">
        <f t="shared" ref="H6:H57" si="0">G6-F6</f>
        <v>8535710</v>
      </c>
      <c r="I6" s="226" t="s">
        <v>201</v>
      </c>
    </row>
    <row r="7" spans="1:9" s="75" customFormat="1" ht="37.5" x14ac:dyDescent="0.3">
      <c r="A7" s="79">
        <v>3</v>
      </c>
      <c r="B7" s="80"/>
      <c r="C7" s="65"/>
      <c r="D7" s="65"/>
      <c r="E7" s="67" t="s">
        <v>49</v>
      </c>
      <c r="F7" s="124">
        <v>27750960</v>
      </c>
      <c r="G7" s="124">
        <v>29072650</v>
      </c>
      <c r="H7" s="88">
        <f t="shared" si="0"/>
        <v>1321690</v>
      </c>
      <c r="I7" s="226" t="s">
        <v>202</v>
      </c>
    </row>
    <row r="8" spans="1:9" s="75" customFormat="1" ht="37.5" x14ac:dyDescent="0.3">
      <c r="A8" s="79">
        <v>4</v>
      </c>
      <c r="B8" s="80"/>
      <c r="C8" s="65"/>
      <c r="D8" s="65"/>
      <c r="E8" s="67" t="s">
        <v>51</v>
      </c>
      <c r="F8" s="124">
        <v>35359280</v>
      </c>
      <c r="G8" s="124">
        <v>33365590</v>
      </c>
      <c r="H8" s="88">
        <f t="shared" si="0"/>
        <v>-1993690</v>
      </c>
      <c r="I8" s="226" t="s">
        <v>216</v>
      </c>
    </row>
    <row r="9" spans="1:9" s="75" customFormat="1" x14ac:dyDescent="0.3">
      <c r="A9" s="79">
        <v>5</v>
      </c>
      <c r="B9" s="80"/>
      <c r="C9" s="65"/>
      <c r="D9" s="65"/>
      <c r="E9" s="67" t="s">
        <v>54</v>
      </c>
      <c r="F9" s="124">
        <v>11840000</v>
      </c>
      <c r="G9" s="124">
        <v>15840000</v>
      </c>
      <c r="H9" s="88">
        <f t="shared" si="0"/>
        <v>4000000</v>
      </c>
      <c r="I9" s="110" t="s">
        <v>176</v>
      </c>
    </row>
    <row r="10" spans="1:9" s="75" customFormat="1" x14ac:dyDescent="0.3">
      <c r="A10" s="79">
        <v>6</v>
      </c>
      <c r="B10" s="80"/>
      <c r="C10" s="65" t="s">
        <v>42</v>
      </c>
      <c r="D10" s="65" t="s">
        <v>57</v>
      </c>
      <c r="E10" s="67" t="s">
        <v>58</v>
      </c>
      <c r="F10" s="124">
        <v>640000</v>
      </c>
      <c r="G10" s="124">
        <v>770000</v>
      </c>
      <c r="H10" s="88">
        <f t="shared" si="0"/>
        <v>130000</v>
      </c>
      <c r="I10" s="111" t="s">
        <v>177</v>
      </c>
    </row>
    <row r="11" spans="1:9" s="75" customFormat="1" x14ac:dyDescent="0.3">
      <c r="A11" s="79">
        <v>7</v>
      </c>
      <c r="B11" s="80"/>
      <c r="C11" s="65"/>
      <c r="D11" s="65"/>
      <c r="E11" s="67" t="s">
        <v>60</v>
      </c>
      <c r="F11" s="124">
        <v>300000</v>
      </c>
      <c r="G11" s="124">
        <v>300000</v>
      </c>
      <c r="H11" s="88">
        <f t="shared" si="0"/>
        <v>0</v>
      </c>
      <c r="I11" s="111" t="s">
        <v>178</v>
      </c>
    </row>
    <row r="12" spans="1:9" s="75" customFormat="1" x14ac:dyDescent="0.3">
      <c r="A12" s="79">
        <v>8</v>
      </c>
      <c r="B12" s="80"/>
      <c r="C12" s="65" t="s">
        <v>42</v>
      </c>
      <c r="D12" s="65" t="s">
        <v>63</v>
      </c>
      <c r="E12" s="67" t="s">
        <v>64</v>
      </c>
      <c r="F12" s="124">
        <v>500000</v>
      </c>
      <c r="G12" s="124">
        <v>1000000</v>
      </c>
      <c r="H12" s="88">
        <f t="shared" si="0"/>
        <v>500000</v>
      </c>
      <c r="I12" s="110" t="s">
        <v>207</v>
      </c>
    </row>
    <row r="13" spans="1:9" s="75" customFormat="1" ht="84.75" customHeight="1" x14ac:dyDescent="0.3">
      <c r="A13" s="79">
        <v>9</v>
      </c>
      <c r="B13" s="80"/>
      <c r="C13" s="65"/>
      <c r="D13" s="65"/>
      <c r="E13" s="67" t="s">
        <v>66</v>
      </c>
      <c r="F13" s="124">
        <v>12119350</v>
      </c>
      <c r="G13" s="124">
        <v>15191000</v>
      </c>
      <c r="H13" s="88">
        <f t="shared" si="0"/>
        <v>3071650</v>
      </c>
      <c r="I13" s="110" t="s">
        <v>218</v>
      </c>
    </row>
    <row r="14" spans="1:9" s="75" customFormat="1" x14ac:dyDescent="0.3">
      <c r="A14" s="79">
        <v>10</v>
      </c>
      <c r="B14" s="80"/>
      <c r="C14" s="65"/>
      <c r="D14" s="65"/>
      <c r="E14" s="67" t="s">
        <v>67</v>
      </c>
      <c r="F14" s="124">
        <v>3560000</v>
      </c>
      <c r="G14" s="124">
        <v>3480000</v>
      </c>
      <c r="H14" s="88">
        <f t="shared" si="0"/>
        <v>-80000</v>
      </c>
      <c r="I14" s="110" t="s">
        <v>208</v>
      </c>
    </row>
    <row r="15" spans="1:9" s="75" customFormat="1" ht="37.5" x14ac:dyDescent="0.3">
      <c r="A15" s="79">
        <v>11</v>
      </c>
      <c r="B15" s="80"/>
      <c r="C15" s="65"/>
      <c r="D15" s="65"/>
      <c r="E15" s="67" t="s">
        <v>68</v>
      </c>
      <c r="F15" s="124">
        <v>5740000</v>
      </c>
      <c r="G15" s="124">
        <v>5615710</v>
      </c>
      <c r="H15" s="88">
        <f t="shared" si="0"/>
        <v>-124290</v>
      </c>
      <c r="I15" s="110" t="s">
        <v>209</v>
      </c>
    </row>
    <row r="16" spans="1:9" s="75" customFormat="1" x14ac:dyDescent="0.3">
      <c r="A16" s="79">
        <v>12</v>
      </c>
      <c r="B16" s="80"/>
      <c r="C16" s="65"/>
      <c r="D16" s="65"/>
      <c r="E16" s="67" t="s">
        <v>147</v>
      </c>
      <c r="F16" s="124">
        <v>1000000</v>
      </c>
      <c r="G16" s="124">
        <v>1000000</v>
      </c>
      <c r="H16" s="88">
        <f t="shared" si="0"/>
        <v>0</v>
      </c>
      <c r="I16" s="110" t="s">
        <v>162</v>
      </c>
    </row>
    <row r="17" spans="1:9" s="75" customFormat="1" ht="56.25" x14ac:dyDescent="0.3">
      <c r="A17" s="79">
        <v>13</v>
      </c>
      <c r="B17" s="80"/>
      <c r="C17" s="65"/>
      <c r="D17" s="65"/>
      <c r="E17" s="67" t="s">
        <v>69</v>
      </c>
      <c r="F17" s="124">
        <v>4924000</v>
      </c>
      <c r="G17" s="124">
        <v>4864000</v>
      </c>
      <c r="H17" s="88">
        <f t="shared" si="0"/>
        <v>-60000</v>
      </c>
      <c r="I17" s="110" t="s">
        <v>179</v>
      </c>
    </row>
    <row r="18" spans="1:9" s="75" customFormat="1" x14ac:dyDescent="0.3">
      <c r="A18" s="79">
        <v>14</v>
      </c>
      <c r="B18" s="80"/>
      <c r="C18" s="65" t="s">
        <v>23</v>
      </c>
      <c r="D18" s="65" t="s">
        <v>143</v>
      </c>
      <c r="E18" s="95" t="s">
        <v>144</v>
      </c>
      <c r="F18" s="124">
        <v>1000000</v>
      </c>
      <c r="G18" s="124">
        <v>1000000</v>
      </c>
      <c r="H18" s="88">
        <f t="shared" si="0"/>
        <v>0</v>
      </c>
      <c r="I18" s="110" t="s">
        <v>163</v>
      </c>
    </row>
    <row r="19" spans="1:9" s="75" customFormat="1" ht="131.25" x14ac:dyDescent="0.3">
      <c r="A19" s="79">
        <v>15</v>
      </c>
      <c r="B19" s="80"/>
      <c r="C19" s="65" t="s">
        <v>70</v>
      </c>
      <c r="D19" s="65" t="s">
        <v>95</v>
      </c>
      <c r="E19" s="67" t="s">
        <v>96</v>
      </c>
      <c r="F19" s="124">
        <v>215802000</v>
      </c>
      <c r="G19" s="124">
        <v>266158422</v>
      </c>
      <c r="H19" s="88">
        <f t="shared" si="0"/>
        <v>50356422</v>
      </c>
      <c r="I19" s="110" t="s">
        <v>180</v>
      </c>
    </row>
    <row r="20" spans="1:9" s="75" customFormat="1" ht="150" x14ac:dyDescent="0.3">
      <c r="A20" s="79">
        <v>16</v>
      </c>
      <c r="B20" s="80"/>
      <c r="C20" s="65"/>
      <c r="D20" s="65"/>
      <c r="E20" s="67" t="s">
        <v>97</v>
      </c>
      <c r="F20" s="124">
        <v>478800000</v>
      </c>
      <c r="G20" s="124">
        <v>473884000</v>
      </c>
      <c r="H20" s="88">
        <f t="shared" si="0"/>
        <v>-4916000</v>
      </c>
      <c r="I20" s="112" t="s">
        <v>219</v>
      </c>
    </row>
    <row r="21" spans="1:9" s="75" customFormat="1" ht="93.75" x14ac:dyDescent="0.3">
      <c r="A21" s="79">
        <v>17</v>
      </c>
      <c r="B21" s="80"/>
      <c r="C21" s="65"/>
      <c r="D21" s="65"/>
      <c r="E21" s="67" t="s">
        <v>98</v>
      </c>
      <c r="F21" s="124">
        <v>339225000</v>
      </c>
      <c r="G21" s="124">
        <v>307093712</v>
      </c>
      <c r="H21" s="88">
        <f t="shared" si="0"/>
        <v>-32131288</v>
      </c>
      <c r="I21" s="110" t="s">
        <v>181</v>
      </c>
    </row>
    <row r="22" spans="1:9" s="75" customFormat="1" ht="225" x14ac:dyDescent="0.3">
      <c r="A22" s="79">
        <v>18</v>
      </c>
      <c r="B22" s="80"/>
      <c r="C22" s="65"/>
      <c r="D22" s="65"/>
      <c r="E22" s="67" t="s">
        <v>99</v>
      </c>
      <c r="F22" s="124">
        <v>518627000</v>
      </c>
      <c r="G22" s="124">
        <v>450415127</v>
      </c>
      <c r="H22" s="88">
        <f t="shared" si="0"/>
        <v>-68211873</v>
      </c>
      <c r="I22" s="110" t="s">
        <v>243</v>
      </c>
    </row>
    <row r="23" spans="1:9" s="75" customFormat="1" ht="112.5" x14ac:dyDescent="0.3">
      <c r="A23" s="79">
        <v>19</v>
      </c>
      <c r="B23" s="80"/>
      <c r="C23" s="65"/>
      <c r="D23" s="65"/>
      <c r="E23" s="67" t="s">
        <v>100</v>
      </c>
      <c r="F23" s="124">
        <v>218585000</v>
      </c>
      <c r="G23" s="124">
        <v>190063000</v>
      </c>
      <c r="H23" s="88">
        <f t="shared" si="0"/>
        <v>-28522000</v>
      </c>
      <c r="I23" s="110" t="s">
        <v>182</v>
      </c>
    </row>
    <row r="24" spans="1:9" s="75" customFormat="1" ht="131.25" x14ac:dyDescent="0.3">
      <c r="A24" s="79">
        <v>20</v>
      </c>
      <c r="B24" s="80"/>
      <c r="C24" s="65"/>
      <c r="D24" s="65"/>
      <c r="E24" s="67" t="s">
        <v>101</v>
      </c>
      <c r="F24" s="124">
        <v>312838000</v>
      </c>
      <c r="G24" s="124">
        <v>284738000</v>
      </c>
      <c r="H24" s="88">
        <f t="shared" si="0"/>
        <v>-28100000</v>
      </c>
      <c r="I24" s="110" t="s">
        <v>244</v>
      </c>
    </row>
    <row r="25" spans="1:9" s="75" customFormat="1" ht="168.75" x14ac:dyDescent="0.3">
      <c r="A25" s="79">
        <v>21</v>
      </c>
      <c r="B25" s="80"/>
      <c r="C25" s="65"/>
      <c r="D25" s="65"/>
      <c r="E25" s="67" t="s">
        <v>102</v>
      </c>
      <c r="F25" s="124">
        <v>213794000</v>
      </c>
      <c r="G25" s="124">
        <v>212788857</v>
      </c>
      <c r="H25" s="88">
        <f t="shared" si="0"/>
        <v>-1005143</v>
      </c>
      <c r="I25" s="110" t="s">
        <v>183</v>
      </c>
    </row>
    <row r="26" spans="1:9" s="75" customFormat="1" ht="150" x14ac:dyDescent="0.3">
      <c r="A26" s="79">
        <v>22</v>
      </c>
      <c r="B26" s="80"/>
      <c r="C26" s="65"/>
      <c r="D26" s="65"/>
      <c r="E26" s="67" t="s">
        <v>103</v>
      </c>
      <c r="F26" s="124">
        <v>471800000</v>
      </c>
      <c r="G26" s="124">
        <v>475170000</v>
      </c>
      <c r="H26" s="88">
        <f t="shared" si="0"/>
        <v>3370000</v>
      </c>
      <c r="I26" s="110" t="s">
        <v>242</v>
      </c>
    </row>
    <row r="27" spans="1:9" s="75" customFormat="1" ht="150" x14ac:dyDescent="0.3">
      <c r="A27" s="79">
        <v>23</v>
      </c>
      <c r="B27" s="80"/>
      <c r="C27" s="65"/>
      <c r="D27" s="65"/>
      <c r="E27" s="67" t="s">
        <v>104</v>
      </c>
      <c r="F27" s="124">
        <v>269600000</v>
      </c>
      <c r="G27" s="124">
        <v>269600000</v>
      </c>
      <c r="H27" s="88">
        <f t="shared" si="0"/>
        <v>0</v>
      </c>
      <c r="I27" s="110" t="s">
        <v>245</v>
      </c>
    </row>
    <row r="28" spans="1:9" s="75" customFormat="1" ht="150" x14ac:dyDescent="0.3">
      <c r="A28" s="79">
        <v>24</v>
      </c>
      <c r="B28" s="80"/>
      <c r="C28" s="65"/>
      <c r="D28" s="65"/>
      <c r="E28" s="67" t="s">
        <v>105</v>
      </c>
      <c r="F28" s="124">
        <v>633560000</v>
      </c>
      <c r="G28" s="124">
        <v>630190000</v>
      </c>
      <c r="H28" s="88">
        <f t="shared" si="0"/>
        <v>-3370000</v>
      </c>
      <c r="I28" s="110" t="s">
        <v>248</v>
      </c>
    </row>
    <row r="29" spans="1:9" s="75" customFormat="1" ht="150" x14ac:dyDescent="0.3">
      <c r="A29" s="79">
        <v>25</v>
      </c>
      <c r="B29" s="80"/>
      <c r="C29" s="65"/>
      <c r="D29" s="65"/>
      <c r="E29" s="67" t="s">
        <v>152</v>
      </c>
      <c r="F29" s="124">
        <v>674000000</v>
      </c>
      <c r="G29" s="124">
        <v>660520000</v>
      </c>
      <c r="H29" s="88">
        <f t="shared" si="0"/>
        <v>-13480000</v>
      </c>
      <c r="I29" s="110" t="s">
        <v>226</v>
      </c>
    </row>
    <row r="30" spans="1:9" s="75" customFormat="1" ht="150" x14ac:dyDescent="0.3">
      <c r="A30" s="79">
        <v>26</v>
      </c>
      <c r="B30" s="80"/>
      <c r="C30" s="65"/>
      <c r="D30" s="65"/>
      <c r="E30" s="67" t="s">
        <v>106</v>
      </c>
      <c r="F30" s="124">
        <v>674000000</v>
      </c>
      <c r="G30" s="124">
        <v>687480000</v>
      </c>
      <c r="H30" s="88">
        <f t="shared" si="0"/>
        <v>13480000</v>
      </c>
      <c r="I30" s="110" t="s">
        <v>227</v>
      </c>
    </row>
    <row r="31" spans="1:9" s="75" customFormat="1" ht="150" x14ac:dyDescent="0.3">
      <c r="A31" s="79">
        <v>27</v>
      </c>
      <c r="B31" s="80"/>
      <c r="C31" s="65"/>
      <c r="D31" s="65"/>
      <c r="E31" s="67" t="s">
        <v>107</v>
      </c>
      <c r="F31" s="124">
        <v>586380000</v>
      </c>
      <c r="G31" s="124">
        <v>593120000</v>
      </c>
      <c r="H31" s="88">
        <f t="shared" si="0"/>
        <v>6740000</v>
      </c>
      <c r="I31" s="110" t="s">
        <v>247</v>
      </c>
    </row>
    <row r="32" spans="1:9" s="75" customFormat="1" ht="112.5" x14ac:dyDescent="0.3">
      <c r="A32" s="79">
        <v>28</v>
      </c>
      <c r="B32" s="80"/>
      <c r="C32" s="65"/>
      <c r="D32" s="65"/>
      <c r="E32" s="67" t="s">
        <v>108</v>
      </c>
      <c r="F32" s="124">
        <v>337000000</v>
      </c>
      <c r="G32" s="124">
        <v>337000000</v>
      </c>
      <c r="H32" s="88">
        <f t="shared" si="0"/>
        <v>0</v>
      </c>
      <c r="I32" s="110" t="s">
        <v>246</v>
      </c>
    </row>
    <row r="33" spans="1:9" s="75" customFormat="1" ht="150" x14ac:dyDescent="0.3">
      <c r="A33" s="79">
        <v>29</v>
      </c>
      <c r="B33" s="80"/>
      <c r="C33" s="65"/>
      <c r="D33" s="65"/>
      <c r="E33" s="67" t="s">
        <v>109</v>
      </c>
      <c r="F33" s="124">
        <v>788580000</v>
      </c>
      <c r="G33" s="124">
        <v>778470000</v>
      </c>
      <c r="H33" s="88">
        <f t="shared" si="0"/>
        <v>-10110000</v>
      </c>
      <c r="I33" s="110" t="s">
        <v>228</v>
      </c>
    </row>
    <row r="34" spans="1:9" s="75" customFormat="1" ht="131.25" x14ac:dyDescent="0.3">
      <c r="A34" s="79">
        <v>30</v>
      </c>
      <c r="B34" s="80"/>
      <c r="C34" s="65"/>
      <c r="D34" s="65"/>
      <c r="E34" s="67" t="s">
        <v>110</v>
      </c>
      <c r="F34" s="124">
        <v>572900000</v>
      </c>
      <c r="G34" s="124">
        <v>576270000</v>
      </c>
      <c r="H34" s="88">
        <f t="shared" si="0"/>
        <v>3370000</v>
      </c>
      <c r="I34" s="110" t="s">
        <v>229</v>
      </c>
    </row>
    <row r="35" spans="1:9" s="75" customFormat="1" ht="168.75" x14ac:dyDescent="0.3">
      <c r="A35" s="79">
        <v>31</v>
      </c>
      <c r="B35" s="80"/>
      <c r="C35" s="65"/>
      <c r="D35" s="65"/>
      <c r="E35" s="67" t="s">
        <v>111</v>
      </c>
      <c r="F35" s="124">
        <v>998752000</v>
      </c>
      <c r="G35" s="124">
        <v>998752000</v>
      </c>
      <c r="H35" s="88">
        <f t="shared" si="0"/>
        <v>0</v>
      </c>
      <c r="I35" s="110" t="s">
        <v>184</v>
      </c>
    </row>
    <row r="36" spans="1:9" s="75" customFormat="1" ht="150" x14ac:dyDescent="0.3">
      <c r="A36" s="79">
        <v>32</v>
      </c>
      <c r="B36" s="80"/>
      <c r="C36" s="65"/>
      <c r="D36" s="65"/>
      <c r="E36" s="67" t="s">
        <v>112</v>
      </c>
      <c r="F36" s="124">
        <v>507840000</v>
      </c>
      <c r="G36" s="124">
        <v>507840000</v>
      </c>
      <c r="H36" s="88">
        <f t="shared" si="0"/>
        <v>0</v>
      </c>
      <c r="I36" s="110" t="s">
        <v>185</v>
      </c>
    </row>
    <row r="37" spans="1:9" s="75" customFormat="1" ht="112.5" x14ac:dyDescent="0.3">
      <c r="A37" s="79">
        <v>33</v>
      </c>
      <c r="B37" s="80"/>
      <c r="C37" s="65"/>
      <c r="D37" s="65"/>
      <c r="E37" s="67" t="s">
        <v>113</v>
      </c>
      <c r="F37" s="124">
        <v>338560000</v>
      </c>
      <c r="G37" s="124">
        <v>338560000</v>
      </c>
      <c r="H37" s="88">
        <f t="shared" si="0"/>
        <v>0</v>
      </c>
      <c r="I37" s="110" t="s">
        <v>186</v>
      </c>
    </row>
    <row r="38" spans="1:9" s="75" customFormat="1" ht="131.25" x14ac:dyDescent="0.3">
      <c r="A38" s="79">
        <v>34</v>
      </c>
      <c r="B38" s="80"/>
      <c r="C38" s="65"/>
      <c r="D38" s="65"/>
      <c r="E38" s="67" t="s">
        <v>114</v>
      </c>
      <c r="F38" s="124">
        <v>482448000</v>
      </c>
      <c r="G38" s="124">
        <v>482204000</v>
      </c>
      <c r="H38" s="88">
        <f t="shared" si="0"/>
        <v>-244000</v>
      </c>
      <c r="I38" s="110" t="s">
        <v>187</v>
      </c>
    </row>
    <row r="39" spans="1:9" s="75" customFormat="1" ht="93.75" x14ac:dyDescent="0.3">
      <c r="A39" s="79">
        <v>35</v>
      </c>
      <c r="B39" s="80"/>
      <c r="C39" s="65"/>
      <c r="D39" s="65"/>
      <c r="E39" s="67" t="s">
        <v>115</v>
      </c>
      <c r="F39" s="124">
        <v>93104000</v>
      </c>
      <c r="G39" s="124">
        <v>93104000</v>
      </c>
      <c r="H39" s="88">
        <f t="shared" si="0"/>
        <v>0</v>
      </c>
      <c r="I39" s="110" t="s">
        <v>232</v>
      </c>
    </row>
    <row r="40" spans="1:9" s="75" customFormat="1" ht="131.25" x14ac:dyDescent="0.3">
      <c r="A40" s="79">
        <v>36</v>
      </c>
      <c r="B40" s="80"/>
      <c r="C40" s="65"/>
      <c r="D40" s="65"/>
      <c r="E40" s="67" t="s">
        <v>116</v>
      </c>
      <c r="F40" s="124">
        <v>67712000</v>
      </c>
      <c r="G40" s="124">
        <v>67712000</v>
      </c>
      <c r="H40" s="88">
        <f t="shared" si="0"/>
        <v>0</v>
      </c>
      <c r="I40" s="110" t="s">
        <v>231</v>
      </c>
    </row>
    <row r="41" spans="1:9" s="75" customFormat="1" ht="112.5" x14ac:dyDescent="0.3">
      <c r="A41" s="79">
        <v>37</v>
      </c>
      <c r="B41" s="80"/>
      <c r="C41" s="65"/>
      <c r="D41" s="65"/>
      <c r="E41" s="67" t="s">
        <v>117</v>
      </c>
      <c r="F41" s="124">
        <v>93104000</v>
      </c>
      <c r="G41" s="124">
        <v>92851320</v>
      </c>
      <c r="H41" s="88">
        <f t="shared" si="0"/>
        <v>-252680</v>
      </c>
      <c r="I41" s="110" t="s">
        <v>188</v>
      </c>
    </row>
    <row r="42" spans="1:9" s="75" customFormat="1" ht="150" x14ac:dyDescent="0.3">
      <c r="A42" s="79">
        <v>38</v>
      </c>
      <c r="B42" s="80"/>
      <c r="C42" s="65"/>
      <c r="D42" s="65"/>
      <c r="E42" s="67" t="s">
        <v>118</v>
      </c>
      <c r="F42" s="124">
        <v>778688000</v>
      </c>
      <c r="G42" s="124">
        <v>770224000</v>
      </c>
      <c r="H42" s="88">
        <f t="shared" si="0"/>
        <v>-8464000</v>
      </c>
      <c r="I42" s="110" t="s">
        <v>189</v>
      </c>
    </row>
    <row r="43" spans="1:9" s="75" customFormat="1" ht="112.5" x14ac:dyDescent="0.3">
      <c r="A43" s="79">
        <v>39</v>
      </c>
      <c r="B43" s="80"/>
      <c r="C43" s="65"/>
      <c r="D43" s="65"/>
      <c r="E43" s="95" t="s">
        <v>145</v>
      </c>
      <c r="F43" s="124">
        <v>236992000</v>
      </c>
      <c r="G43" s="124">
        <v>236992000</v>
      </c>
      <c r="H43" s="88">
        <f t="shared" si="0"/>
        <v>0</v>
      </c>
      <c r="I43" s="110" t="s">
        <v>190</v>
      </c>
    </row>
    <row r="44" spans="1:9" s="75" customFormat="1" ht="37.5" x14ac:dyDescent="0.3">
      <c r="A44" s="79">
        <v>41</v>
      </c>
      <c r="B44" s="80"/>
      <c r="C44" s="65"/>
      <c r="D44" s="65"/>
      <c r="E44" s="95" t="s">
        <v>150</v>
      </c>
      <c r="F44" s="124">
        <v>571710000</v>
      </c>
      <c r="G44" s="124">
        <v>571710000</v>
      </c>
      <c r="H44" s="88">
        <f t="shared" si="0"/>
        <v>0</v>
      </c>
      <c r="I44" s="110" t="s">
        <v>191</v>
      </c>
    </row>
    <row r="45" spans="1:9" s="75" customFormat="1" ht="56.25" x14ac:dyDescent="0.3">
      <c r="A45" s="79">
        <v>42</v>
      </c>
      <c r="B45" s="80"/>
      <c r="C45" s="65"/>
      <c r="D45" s="65"/>
      <c r="E45" s="67" t="s">
        <v>120</v>
      </c>
      <c r="F45" s="124">
        <v>30000000</v>
      </c>
      <c r="G45" s="124">
        <v>35000000</v>
      </c>
      <c r="H45" s="88">
        <f t="shared" si="0"/>
        <v>5000000</v>
      </c>
      <c r="I45" s="110" t="s">
        <v>192</v>
      </c>
    </row>
    <row r="46" spans="1:9" s="75" customFormat="1" ht="75" x14ac:dyDescent="0.3">
      <c r="A46" s="79">
        <v>43</v>
      </c>
      <c r="B46" s="80"/>
      <c r="C46" s="65"/>
      <c r="D46" s="65"/>
      <c r="E46" s="67" t="s">
        <v>119</v>
      </c>
      <c r="F46" s="124">
        <v>260328720</v>
      </c>
      <c r="G46" s="124">
        <v>295975150</v>
      </c>
      <c r="H46" s="88">
        <f>G46-F46</f>
        <v>35646430</v>
      </c>
      <c r="I46" s="110" t="s">
        <v>193</v>
      </c>
    </row>
    <row r="47" spans="1:9" s="75" customFormat="1" ht="112.5" x14ac:dyDescent="0.3">
      <c r="A47" s="79">
        <v>44</v>
      </c>
      <c r="B47" s="80"/>
      <c r="C47" s="65"/>
      <c r="D47" s="65"/>
      <c r="E47" s="95" t="s">
        <v>146</v>
      </c>
      <c r="F47" s="124">
        <v>143888000</v>
      </c>
      <c r="G47" s="124">
        <v>143888000</v>
      </c>
      <c r="H47" s="88">
        <f t="shared" si="0"/>
        <v>0</v>
      </c>
      <c r="I47" s="110" t="s">
        <v>194</v>
      </c>
    </row>
    <row r="48" spans="1:9" s="75" customFormat="1" ht="112.5" x14ac:dyDescent="0.3">
      <c r="A48" s="79">
        <v>45</v>
      </c>
      <c r="B48" s="80"/>
      <c r="C48" s="65"/>
      <c r="D48" s="65"/>
      <c r="E48" s="95" t="s">
        <v>148</v>
      </c>
      <c r="F48" s="124">
        <v>169280000</v>
      </c>
      <c r="G48" s="124">
        <v>169280000</v>
      </c>
      <c r="H48" s="88">
        <f t="shared" si="0"/>
        <v>0</v>
      </c>
      <c r="I48" s="110" t="s">
        <v>195</v>
      </c>
    </row>
    <row r="49" spans="1:9" s="75" customFormat="1" ht="112.5" x14ac:dyDescent="0.3">
      <c r="A49" s="79">
        <v>46</v>
      </c>
      <c r="B49" s="80"/>
      <c r="C49" s="65"/>
      <c r="D49" s="65"/>
      <c r="E49" s="95" t="s">
        <v>149</v>
      </c>
      <c r="F49" s="124">
        <v>135424000</v>
      </c>
      <c r="G49" s="124">
        <v>135424000</v>
      </c>
      <c r="H49" s="88">
        <f t="shared" si="0"/>
        <v>0</v>
      </c>
      <c r="I49" s="110" t="s">
        <v>196</v>
      </c>
    </row>
    <row r="50" spans="1:9" s="75" customFormat="1" ht="93.75" x14ac:dyDescent="0.3">
      <c r="A50" s="79">
        <v>47</v>
      </c>
      <c r="B50" s="80"/>
      <c r="C50" s="65"/>
      <c r="D50" s="65"/>
      <c r="E50" s="95" t="s">
        <v>153</v>
      </c>
      <c r="F50" s="124">
        <v>93104000</v>
      </c>
      <c r="G50" s="124">
        <v>93104000</v>
      </c>
      <c r="H50" s="88">
        <f t="shared" si="0"/>
        <v>0</v>
      </c>
      <c r="I50" s="110" t="s">
        <v>197</v>
      </c>
    </row>
    <row r="51" spans="1:9" s="75" customFormat="1" ht="93.75" x14ac:dyDescent="0.3">
      <c r="A51" s="79">
        <v>48</v>
      </c>
      <c r="B51" s="80"/>
      <c r="C51" s="65"/>
      <c r="D51" s="65"/>
      <c r="E51" s="95" t="s">
        <v>154</v>
      </c>
      <c r="F51" s="124">
        <v>67712000</v>
      </c>
      <c r="G51" s="124">
        <v>67473890</v>
      </c>
      <c r="H51" s="88">
        <f t="shared" si="0"/>
        <v>-238110</v>
      </c>
      <c r="I51" s="110" t="s">
        <v>198</v>
      </c>
    </row>
    <row r="52" spans="1:9" s="75" customFormat="1" ht="93.75" x14ac:dyDescent="0.3">
      <c r="A52" s="79">
        <v>49</v>
      </c>
      <c r="B52" s="80"/>
      <c r="C52" s="65"/>
      <c r="D52" s="65"/>
      <c r="E52" s="95" t="s">
        <v>155</v>
      </c>
      <c r="F52" s="124">
        <v>287776000</v>
      </c>
      <c r="G52" s="124">
        <v>296240000</v>
      </c>
      <c r="H52" s="88">
        <f t="shared" si="0"/>
        <v>8464000</v>
      </c>
      <c r="I52" s="110" t="s">
        <v>249</v>
      </c>
    </row>
    <row r="53" spans="1:9" s="75" customFormat="1" x14ac:dyDescent="0.3">
      <c r="A53" s="79">
        <v>50</v>
      </c>
      <c r="B53" s="80"/>
      <c r="C53" s="65" t="s">
        <v>70</v>
      </c>
      <c r="D53" s="65" t="s">
        <v>121</v>
      </c>
      <c r="E53" s="67" t="s">
        <v>122</v>
      </c>
      <c r="F53" s="124">
        <v>10000000</v>
      </c>
      <c r="G53" s="124">
        <v>17799230</v>
      </c>
      <c r="H53" s="88">
        <f t="shared" si="0"/>
        <v>7799230</v>
      </c>
      <c r="I53" s="110" t="s">
        <v>210</v>
      </c>
    </row>
    <row r="54" spans="1:9" s="75" customFormat="1" x14ac:dyDescent="0.3">
      <c r="A54" s="79">
        <v>51</v>
      </c>
      <c r="B54" s="80"/>
      <c r="C54" s="65"/>
      <c r="D54" s="65"/>
      <c r="E54" s="67" t="s">
        <v>123</v>
      </c>
      <c r="F54" s="124">
        <v>18151000</v>
      </c>
      <c r="G54" s="124">
        <v>15501000</v>
      </c>
      <c r="H54" s="88">
        <f t="shared" si="0"/>
        <v>-2650000</v>
      </c>
      <c r="I54" s="110" t="s">
        <v>211</v>
      </c>
    </row>
    <row r="55" spans="1:9" s="75" customFormat="1" x14ac:dyDescent="0.3">
      <c r="A55" s="79">
        <v>52</v>
      </c>
      <c r="B55" s="80"/>
      <c r="C55" s="65" t="s">
        <v>70</v>
      </c>
      <c r="D55" s="65" t="s">
        <v>124</v>
      </c>
      <c r="E55" s="67" t="s">
        <v>125</v>
      </c>
      <c r="F55" s="124">
        <v>600000</v>
      </c>
      <c r="G55" s="124">
        <v>955500</v>
      </c>
      <c r="H55" s="88">
        <f t="shared" si="0"/>
        <v>355500</v>
      </c>
      <c r="I55" s="110" t="s">
        <v>199</v>
      </c>
    </row>
    <row r="56" spans="1:9" ht="409.5" x14ac:dyDescent="0.3">
      <c r="A56" s="79">
        <v>53</v>
      </c>
      <c r="B56" s="96"/>
      <c r="C56" s="65" t="s">
        <v>71</v>
      </c>
      <c r="D56" s="65" t="s">
        <v>71</v>
      </c>
      <c r="E56" s="67" t="s">
        <v>72</v>
      </c>
      <c r="F56" s="124">
        <v>266731516</v>
      </c>
      <c r="G56" s="124">
        <v>228036280</v>
      </c>
      <c r="H56" s="88">
        <f t="shared" si="0"/>
        <v>-38695236</v>
      </c>
      <c r="I56" s="113" t="s">
        <v>212</v>
      </c>
    </row>
    <row r="57" spans="1:9" ht="300" x14ac:dyDescent="0.3">
      <c r="A57" s="79">
        <v>54</v>
      </c>
      <c r="B57" s="96"/>
      <c r="C57" s="65"/>
      <c r="D57" s="65"/>
      <c r="E57" s="67" t="s">
        <v>73</v>
      </c>
      <c r="F57" s="124">
        <v>94400754</v>
      </c>
      <c r="G57" s="124">
        <v>94400752</v>
      </c>
      <c r="H57" s="88">
        <f t="shared" si="0"/>
        <v>-2</v>
      </c>
      <c r="I57" s="114" t="s">
        <v>213</v>
      </c>
    </row>
    <row r="58" spans="1:9" ht="30" customHeight="1" thickBot="1" x14ac:dyDescent="0.35">
      <c r="A58" s="214" t="s">
        <v>74</v>
      </c>
      <c r="B58" s="215"/>
      <c r="C58" s="215"/>
      <c r="D58" s="215"/>
      <c r="E58" s="216"/>
      <c r="F58" s="128">
        <f>SUM(F5:F57)</f>
        <v>13489843000</v>
      </c>
      <c r="G58" s="97">
        <f>SUM(G5:G57)</f>
        <v>13394881000</v>
      </c>
      <c r="H58" s="129">
        <f>G58-F58</f>
        <v>-94962000</v>
      </c>
      <c r="I58" s="115" t="s">
        <v>161</v>
      </c>
    </row>
  </sheetData>
  <mergeCells count="9">
    <mergeCell ref="A58:E58"/>
    <mergeCell ref="A1:I1"/>
    <mergeCell ref="A3:A4"/>
    <mergeCell ref="B3:B4"/>
    <mergeCell ref="C3:C4"/>
    <mergeCell ref="D3:D4"/>
    <mergeCell ref="E3:E4"/>
    <mergeCell ref="F3:H3"/>
    <mergeCell ref="I3:I4"/>
  </mergeCells>
  <phoneticPr fontId="1" type="noConversion"/>
  <printOptions horizontalCentered="1"/>
  <pageMargins left="0.25" right="0.25" top="0.75" bottom="0.75" header="0.3" footer="0.3"/>
  <pageSetup paperSize="9" scale="43"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K29"/>
  <sheetViews>
    <sheetView view="pageBreakPreview" zoomScale="55" zoomScaleNormal="55" zoomScaleSheetLayoutView="55" workbookViewId="0">
      <pane xSplit="3" ySplit="4" topLeftCell="D5" activePane="bottomRight" state="frozen"/>
      <selection pane="topRight" activeCell="D1" sqref="D1"/>
      <selection pane="bottomLeft" activeCell="A5" sqref="A5"/>
      <selection pane="bottomRight" activeCell="H16" sqref="H16"/>
    </sheetView>
  </sheetViews>
  <sheetFormatPr defaultColWidth="10" defaultRowHeight="22.5" x14ac:dyDescent="0.3"/>
  <cols>
    <col min="1" max="1" width="10.375" style="31" bestFit="1" customWidth="1"/>
    <col min="2" max="2" width="30.625" style="31" customWidth="1"/>
    <col min="3" max="3" width="15.125" style="31" bestFit="1" customWidth="1"/>
    <col min="4" max="11" width="25.625" style="31" customWidth="1"/>
    <col min="12" max="16384" width="10" style="30"/>
  </cols>
  <sheetData>
    <row r="1" spans="1:11" ht="35.1" customHeight="1" x14ac:dyDescent="0.3">
      <c r="A1" s="217" t="s">
        <v>164</v>
      </c>
      <c r="B1" s="217"/>
      <c r="C1" s="217"/>
      <c r="D1" s="217"/>
      <c r="E1" s="217"/>
      <c r="F1" s="217"/>
      <c r="G1" s="217"/>
      <c r="H1" s="217"/>
      <c r="I1" s="217"/>
      <c r="J1" s="217"/>
      <c r="K1" s="217"/>
    </row>
    <row r="2" spans="1:11" ht="23.25" thickBot="1" x14ac:dyDescent="0.35">
      <c r="K2" s="32" t="s">
        <v>77</v>
      </c>
    </row>
    <row r="3" spans="1:11" ht="30" customHeight="1" x14ac:dyDescent="0.3">
      <c r="A3" s="218" t="s">
        <v>78</v>
      </c>
      <c r="B3" s="220" t="s">
        <v>79</v>
      </c>
      <c r="C3" s="220" t="s">
        <v>80</v>
      </c>
      <c r="D3" s="220" t="s">
        <v>81</v>
      </c>
      <c r="E3" s="222" t="s">
        <v>82</v>
      </c>
      <c r="F3" s="223"/>
      <c r="G3" s="223"/>
      <c r="H3" s="133"/>
      <c r="I3" s="220" t="s">
        <v>83</v>
      </c>
      <c r="J3" s="220" t="s">
        <v>84</v>
      </c>
      <c r="K3" s="224" t="s">
        <v>85</v>
      </c>
    </row>
    <row r="4" spans="1:11" ht="30" customHeight="1" thickBot="1" x14ac:dyDescent="0.35">
      <c r="A4" s="219"/>
      <c r="B4" s="221"/>
      <c r="C4" s="221"/>
      <c r="D4" s="221"/>
      <c r="E4" s="33" t="s">
        <v>86</v>
      </c>
      <c r="F4" s="33" t="s">
        <v>131</v>
      </c>
      <c r="G4" s="33" t="s">
        <v>132</v>
      </c>
      <c r="H4" s="132" t="s">
        <v>237</v>
      </c>
      <c r="I4" s="221"/>
      <c r="J4" s="221"/>
      <c r="K4" s="225"/>
    </row>
    <row r="5" spans="1:11" ht="30" customHeight="1" thickTop="1" x14ac:dyDescent="0.3">
      <c r="A5" s="34">
        <v>1</v>
      </c>
      <c r="B5" s="35" t="s">
        <v>87</v>
      </c>
      <c r="C5" s="36" t="s">
        <v>88</v>
      </c>
      <c r="D5" s="98">
        <v>62879600</v>
      </c>
      <c r="E5" s="99">
        <v>6298680</v>
      </c>
      <c r="F5" s="100">
        <v>1950000</v>
      </c>
      <c r="G5" s="100">
        <v>0</v>
      </c>
      <c r="H5" s="100">
        <v>2750000</v>
      </c>
      <c r="I5" s="37">
        <f>SUM(D5:H5)</f>
        <v>73878280</v>
      </c>
      <c r="J5" s="52">
        <v>7381870</v>
      </c>
      <c r="K5" s="38">
        <f>I5-J5</f>
        <v>66496410</v>
      </c>
    </row>
    <row r="6" spans="1:11" ht="30" customHeight="1" x14ac:dyDescent="0.3">
      <c r="A6" s="39">
        <v>2</v>
      </c>
      <c r="B6" s="40" t="s">
        <v>222</v>
      </c>
      <c r="C6" s="41" t="s">
        <v>165</v>
      </c>
      <c r="D6" s="101">
        <v>45081400</v>
      </c>
      <c r="E6" s="102">
        <v>4387320</v>
      </c>
      <c r="F6" s="103">
        <v>3600000</v>
      </c>
      <c r="G6" s="104">
        <v>1648030</v>
      </c>
      <c r="H6" s="104">
        <v>1800000</v>
      </c>
      <c r="I6" s="37">
        <f t="shared" ref="I6:I13" si="0">SUM(D6:H6)</f>
        <v>56516750</v>
      </c>
      <c r="J6" s="53">
        <v>5029560</v>
      </c>
      <c r="K6" s="42">
        <f t="shared" ref="K6:K13" si="1">I6-J6</f>
        <v>51487190</v>
      </c>
    </row>
    <row r="7" spans="1:11" s="156" customFormat="1" ht="30" customHeight="1" x14ac:dyDescent="0.3">
      <c r="A7" s="147">
        <v>3</v>
      </c>
      <c r="B7" s="148" t="s">
        <v>151</v>
      </c>
      <c r="C7" s="149" t="s">
        <v>166</v>
      </c>
      <c r="D7" s="150">
        <v>39750000</v>
      </c>
      <c r="E7" s="151">
        <v>3990780</v>
      </c>
      <c r="F7" s="152">
        <v>1740000</v>
      </c>
      <c r="G7" s="152">
        <v>1495690</v>
      </c>
      <c r="H7" s="152">
        <v>0</v>
      </c>
      <c r="I7" s="153">
        <f t="shared" si="0"/>
        <v>46976470</v>
      </c>
      <c r="J7" s="154">
        <v>4477620</v>
      </c>
      <c r="K7" s="155">
        <f t="shared" si="1"/>
        <v>42498850</v>
      </c>
    </row>
    <row r="8" spans="1:11" s="156" customFormat="1" ht="30" customHeight="1" x14ac:dyDescent="0.3">
      <c r="A8" s="147">
        <v>4</v>
      </c>
      <c r="B8" s="148" t="s">
        <v>126</v>
      </c>
      <c r="C8" s="149" t="s">
        <v>128</v>
      </c>
      <c r="D8" s="150">
        <v>32118400</v>
      </c>
      <c r="E8" s="157">
        <v>3230760</v>
      </c>
      <c r="F8" s="158">
        <v>240000</v>
      </c>
      <c r="G8" s="159">
        <v>1210510</v>
      </c>
      <c r="H8" s="159">
        <v>0</v>
      </c>
      <c r="I8" s="153">
        <f t="shared" si="0"/>
        <v>36799670</v>
      </c>
      <c r="J8" s="154">
        <v>3769850</v>
      </c>
      <c r="K8" s="155">
        <f t="shared" si="1"/>
        <v>33029820</v>
      </c>
    </row>
    <row r="9" spans="1:11" s="156" customFormat="1" ht="30" customHeight="1" x14ac:dyDescent="0.3">
      <c r="A9" s="147">
        <v>5</v>
      </c>
      <c r="B9" s="148" t="s">
        <v>126</v>
      </c>
      <c r="C9" s="149" t="s">
        <v>167</v>
      </c>
      <c r="D9" s="150">
        <v>26736000</v>
      </c>
      <c r="E9" s="151">
        <v>1471680</v>
      </c>
      <c r="F9" s="152">
        <v>220000</v>
      </c>
      <c r="G9" s="152">
        <v>1083310</v>
      </c>
      <c r="H9" s="152">
        <v>0</v>
      </c>
      <c r="I9" s="153">
        <f t="shared" si="0"/>
        <v>29510990</v>
      </c>
      <c r="J9" s="154">
        <v>2757080</v>
      </c>
      <c r="K9" s="155">
        <f t="shared" si="1"/>
        <v>26753910</v>
      </c>
    </row>
    <row r="10" spans="1:11" s="156" customFormat="1" ht="30" customHeight="1" x14ac:dyDescent="0.3">
      <c r="A10" s="147">
        <v>6</v>
      </c>
      <c r="B10" s="148" t="s">
        <v>126</v>
      </c>
      <c r="C10" s="149" t="s">
        <v>129</v>
      </c>
      <c r="D10" s="150">
        <v>21709000</v>
      </c>
      <c r="E10" s="151">
        <v>2869920</v>
      </c>
      <c r="F10" s="152">
        <v>0</v>
      </c>
      <c r="G10" s="152">
        <v>566430</v>
      </c>
      <c r="H10" s="152">
        <v>850000</v>
      </c>
      <c r="I10" s="153">
        <f t="shared" si="0"/>
        <v>25995350</v>
      </c>
      <c r="J10" s="154">
        <v>2867540</v>
      </c>
      <c r="K10" s="155">
        <f t="shared" si="1"/>
        <v>23127810</v>
      </c>
    </row>
    <row r="11" spans="1:11" s="156" customFormat="1" ht="30" customHeight="1" x14ac:dyDescent="0.3">
      <c r="A11" s="147">
        <v>7</v>
      </c>
      <c r="B11" s="148" t="s">
        <v>168</v>
      </c>
      <c r="C11" s="149" t="s">
        <v>238</v>
      </c>
      <c r="D11" s="150">
        <v>24377000</v>
      </c>
      <c r="E11" s="151">
        <v>1526640</v>
      </c>
      <c r="F11" s="152">
        <v>850650</v>
      </c>
      <c r="G11" s="152">
        <v>958720</v>
      </c>
      <c r="H11" s="152">
        <v>0</v>
      </c>
      <c r="I11" s="153">
        <f t="shared" si="0"/>
        <v>27713010</v>
      </c>
      <c r="J11" s="154">
        <v>2759080</v>
      </c>
      <c r="K11" s="155">
        <f t="shared" si="1"/>
        <v>24953930</v>
      </c>
    </row>
    <row r="12" spans="1:11" s="156" customFormat="1" ht="30" customHeight="1" x14ac:dyDescent="0.3">
      <c r="A12" s="147">
        <v>8</v>
      </c>
      <c r="B12" s="149" t="s">
        <v>127</v>
      </c>
      <c r="C12" s="149" t="s">
        <v>130</v>
      </c>
      <c r="D12" s="150">
        <v>30866200</v>
      </c>
      <c r="E12" s="151">
        <v>3077400</v>
      </c>
      <c r="F12" s="152">
        <v>1020000</v>
      </c>
      <c r="G12" s="152">
        <v>1153040</v>
      </c>
      <c r="H12" s="152">
        <v>0</v>
      </c>
      <c r="I12" s="153">
        <f t="shared" si="0"/>
        <v>36116640</v>
      </c>
      <c r="J12" s="160">
        <v>3668010</v>
      </c>
      <c r="K12" s="155">
        <f t="shared" si="1"/>
        <v>32448630</v>
      </c>
    </row>
    <row r="13" spans="1:11" s="156" customFormat="1" ht="30" customHeight="1" x14ac:dyDescent="0.3">
      <c r="A13" s="147" t="s">
        <v>239</v>
      </c>
      <c r="B13" s="149" t="s">
        <v>240</v>
      </c>
      <c r="C13" s="149" t="s">
        <v>241</v>
      </c>
      <c r="D13" s="150">
        <v>2391600</v>
      </c>
      <c r="E13" s="151"/>
      <c r="F13" s="152"/>
      <c r="G13" s="152">
        <v>85830</v>
      </c>
      <c r="H13" s="152">
        <v>0</v>
      </c>
      <c r="I13" s="153">
        <f t="shared" si="0"/>
        <v>2477430</v>
      </c>
      <c r="J13" s="160">
        <v>263080</v>
      </c>
      <c r="K13" s="155">
        <f t="shared" si="1"/>
        <v>2214350</v>
      </c>
    </row>
    <row r="14" spans="1:11" ht="30" customHeight="1" x14ac:dyDescent="0.3">
      <c r="A14" s="43"/>
      <c r="B14" s="41"/>
      <c r="C14" s="41" t="s">
        <v>89</v>
      </c>
      <c r="D14" s="41" t="s">
        <v>90</v>
      </c>
      <c r="E14" s="41" t="s">
        <v>91</v>
      </c>
      <c r="F14" s="41"/>
      <c r="G14" s="41" t="s">
        <v>92</v>
      </c>
      <c r="H14" s="41"/>
      <c r="I14" s="41" t="s">
        <v>93</v>
      </c>
      <c r="J14" s="41" t="s">
        <v>89</v>
      </c>
      <c r="K14" s="44"/>
    </row>
    <row r="15" spans="1:11" ht="30" customHeight="1" x14ac:dyDescent="0.3">
      <c r="A15" s="43"/>
      <c r="B15" s="41"/>
      <c r="C15" s="41"/>
      <c r="D15" s="41"/>
      <c r="E15" s="41"/>
      <c r="F15" s="41"/>
      <c r="G15" s="41"/>
      <c r="H15" s="41"/>
      <c r="I15" s="41"/>
      <c r="J15" s="41"/>
      <c r="K15" s="45"/>
    </row>
    <row r="16" spans="1:11" ht="30" customHeight="1" x14ac:dyDescent="0.3">
      <c r="A16" s="43"/>
      <c r="B16" s="41"/>
      <c r="C16" s="41"/>
      <c r="D16" s="41"/>
      <c r="E16" s="41"/>
      <c r="F16" s="41"/>
      <c r="G16" s="41"/>
      <c r="H16" s="41"/>
      <c r="I16" s="41"/>
      <c r="J16" s="41"/>
      <c r="K16" s="45"/>
    </row>
    <row r="17" spans="1:11" ht="30" customHeight="1" x14ac:dyDescent="0.3">
      <c r="A17" s="43"/>
      <c r="B17" s="41"/>
      <c r="C17" s="41"/>
      <c r="D17" s="41"/>
      <c r="E17" s="41"/>
      <c r="F17" s="41"/>
      <c r="G17" s="41"/>
      <c r="H17" s="41"/>
      <c r="I17" s="41"/>
      <c r="J17" s="41"/>
      <c r="K17" s="45"/>
    </row>
    <row r="18" spans="1:11" ht="30" customHeight="1" x14ac:dyDescent="0.3">
      <c r="A18" s="43"/>
      <c r="B18" s="41"/>
      <c r="C18" s="41"/>
      <c r="D18" s="41"/>
      <c r="E18" s="41"/>
      <c r="F18" s="41"/>
      <c r="G18" s="41"/>
      <c r="H18" s="41"/>
      <c r="I18" s="41"/>
      <c r="J18" s="41"/>
      <c r="K18" s="45"/>
    </row>
    <row r="19" spans="1:11" ht="30" customHeight="1" x14ac:dyDescent="0.3">
      <c r="A19" s="43"/>
      <c r="B19" s="41"/>
      <c r="C19" s="41"/>
      <c r="D19" s="41"/>
      <c r="E19" s="41"/>
      <c r="F19" s="41"/>
      <c r="G19" s="41"/>
      <c r="H19" s="41"/>
      <c r="I19" s="41"/>
      <c r="J19" s="41"/>
      <c r="K19" s="45"/>
    </row>
    <row r="20" spans="1:11" ht="30" customHeight="1" x14ac:dyDescent="0.3">
      <c r="A20" s="43"/>
      <c r="B20" s="41"/>
      <c r="C20" s="41"/>
      <c r="D20" s="41"/>
      <c r="E20" s="41"/>
      <c r="F20" s="41"/>
      <c r="G20" s="41"/>
      <c r="H20" s="41"/>
      <c r="I20" s="41"/>
      <c r="J20" s="41"/>
      <c r="K20" s="45"/>
    </row>
    <row r="21" spans="1:11" ht="30" customHeight="1" x14ac:dyDescent="0.3">
      <c r="A21" s="43"/>
      <c r="B21" s="41"/>
      <c r="C21" s="41"/>
      <c r="D21" s="41"/>
      <c r="E21" s="41"/>
      <c r="F21" s="41"/>
      <c r="G21" s="41"/>
      <c r="H21" s="41"/>
      <c r="I21" s="41"/>
      <c r="J21" s="41"/>
      <c r="K21" s="45"/>
    </row>
    <row r="22" spans="1:11" ht="30" customHeight="1" x14ac:dyDescent="0.3">
      <c r="A22" s="43"/>
      <c r="B22" s="41"/>
      <c r="C22" s="41"/>
      <c r="D22" s="41"/>
      <c r="E22" s="41"/>
      <c r="F22" s="41"/>
      <c r="G22" s="41"/>
      <c r="H22" s="41"/>
      <c r="I22" s="41"/>
      <c r="J22" s="41"/>
      <c r="K22" s="45"/>
    </row>
    <row r="23" spans="1:11" ht="30" customHeight="1" x14ac:dyDescent="0.3">
      <c r="A23" s="43"/>
      <c r="B23" s="41"/>
      <c r="C23" s="41"/>
      <c r="D23" s="41"/>
      <c r="E23" s="41"/>
      <c r="F23" s="41"/>
      <c r="G23" s="41"/>
      <c r="H23" s="41"/>
      <c r="I23" s="41"/>
      <c r="J23" s="41"/>
      <c r="K23" s="45"/>
    </row>
    <row r="24" spans="1:11" ht="30" customHeight="1" x14ac:dyDescent="0.3">
      <c r="A24" s="43"/>
      <c r="B24" s="41"/>
      <c r="C24" s="41"/>
      <c r="D24" s="41"/>
      <c r="E24" s="41"/>
      <c r="F24" s="41"/>
      <c r="G24" s="41"/>
      <c r="H24" s="41"/>
      <c r="I24" s="41"/>
      <c r="J24" s="41"/>
      <c r="K24" s="45"/>
    </row>
    <row r="25" spans="1:11" ht="30" customHeight="1" x14ac:dyDescent="0.3">
      <c r="A25" s="46"/>
      <c r="B25" s="41"/>
      <c r="C25" s="41"/>
      <c r="D25" s="41"/>
      <c r="E25" s="41"/>
      <c r="F25" s="41"/>
      <c r="G25" s="41"/>
      <c r="H25" s="41"/>
      <c r="I25" s="41"/>
      <c r="J25" s="41"/>
      <c r="K25" s="45"/>
    </row>
    <row r="26" spans="1:11" ht="30" customHeight="1" x14ac:dyDescent="0.3">
      <c r="A26" s="46"/>
      <c r="B26" s="41"/>
      <c r="C26" s="41"/>
      <c r="D26" s="41"/>
      <c r="E26" s="41"/>
      <c r="F26" s="41"/>
      <c r="G26" s="41"/>
      <c r="H26" s="41"/>
      <c r="I26" s="41"/>
      <c r="J26" s="41"/>
      <c r="K26" s="45"/>
    </row>
    <row r="27" spans="1:11" ht="30" customHeight="1" x14ac:dyDescent="0.3">
      <c r="A27" s="46"/>
      <c r="B27" s="41"/>
      <c r="C27" s="41"/>
      <c r="D27" s="41"/>
      <c r="E27" s="41"/>
      <c r="F27" s="41"/>
      <c r="G27" s="41"/>
      <c r="H27" s="41"/>
      <c r="I27" s="41"/>
      <c r="J27" s="41"/>
      <c r="K27" s="45"/>
    </row>
    <row r="28" spans="1:11" ht="30" customHeight="1" x14ac:dyDescent="0.3">
      <c r="A28" s="46"/>
      <c r="B28" s="41"/>
      <c r="C28" s="41"/>
      <c r="D28" s="41"/>
      <c r="E28" s="41"/>
      <c r="F28" s="41"/>
      <c r="G28" s="41"/>
      <c r="H28" s="41"/>
      <c r="I28" s="41"/>
      <c r="J28" s="41"/>
      <c r="K28" s="45"/>
    </row>
    <row r="29" spans="1:11" ht="30" customHeight="1" thickBot="1" x14ac:dyDescent="0.35">
      <c r="A29" s="47"/>
      <c r="B29" s="48"/>
      <c r="C29" s="48"/>
      <c r="D29" s="48"/>
      <c r="E29" s="48"/>
      <c r="F29" s="48"/>
      <c r="G29" s="48"/>
      <c r="H29" s="48"/>
      <c r="I29" s="48"/>
      <c r="J29" s="48"/>
      <c r="K29" s="49"/>
    </row>
  </sheetData>
  <mergeCells count="9">
    <mergeCell ref="A1:K1"/>
    <mergeCell ref="A3:A4"/>
    <mergeCell ref="B3:B4"/>
    <mergeCell ref="C3:C4"/>
    <mergeCell ref="D3:D4"/>
    <mergeCell ref="E3:G3"/>
    <mergeCell ref="I3:I4"/>
    <mergeCell ref="J3:J4"/>
    <mergeCell ref="K3:K4"/>
  </mergeCells>
  <phoneticPr fontId="1" type="noConversion"/>
  <printOptions horizontalCentered="1"/>
  <pageMargins left="0.23622047244094491" right="0.23622047244094491" top="0.74803149606299213" bottom="0.74803149606299213" header="0.31496062992125984" footer="0.31496062992125984"/>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6</vt:i4>
      </vt:variant>
      <vt:variant>
        <vt:lpstr>이름 지정된 범위</vt:lpstr>
      </vt:variant>
      <vt:variant>
        <vt:i4>6</vt:i4>
      </vt:variant>
    </vt:vector>
  </HeadingPairs>
  <TitlesOfParts>
    <vt:vector size="12" baseType="lpstr">
      <vt:lpstr>예산총칙</vt:lpstr>
      <vt:lpstr>예산변경사유서</vt:lpstr>
      <vt:lpstr>총괄표</vt:lpstr>
      <vt:lpstr>세입</vt:lpstr>
      <vt:lpstr>세출</vt:lpstr>
      <vt:lpstr>임직원보수일람표</vt:lpstr>
      <vt:lpstr>세입!Print_Area</vt:lpstr>
      <vt:lpstr>세출!Print_Area</vt:lpstr>
      <vt:lpstr>임직원보수일람표!Print_Area</vt:lpstr>
      <vt:lpstr>세입!Print_Titles</vt:lpstr>
      <vt:lpstr>세출!Print_Titles</vt:lpstr>
      <vt:lpstr>총괄표!Print_Titles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2025-10-22T07:22:30Z</cp:lastPrinted>
  <dcterms:created xsi:type="dcterms:W3CDTF">2023-02-07T01:59:23Z</dcterms:created>
  <dcterms:modified xsi:type="dcterms:W3CDTF">2025-10-29T12:12:51Z</dcterms:modified>
</cp:coreProperties>
</file>