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ADA65DC5-4473-4F28-8748-04B3AE8DEFBB}" xr6:coauthVersionLast="47" xr6:coauthVersionMax="47" xr10:uidLastSave="{00000000-0000-0000-0000-000000000000}"/>
  <bookViews>
    <workbookView xWindow="-120" yWindow="-120" windowWidth="29040" windowHeight="15840" firstSheet="1" activeTab="4" xr2:uid="{00000000-000D-0000-FFFF-FFFF00000000}"/>
  </bookViews>
  <sheets>
    <sheet name="예산총칙" sheetId="5" r:id="rId1"/>
    <sheet name="예산변경사유서" sheetId="7" r:id="rId2"/>
    <sheet name="총괄표" sheetId="8" r:id="rId3"/>
    <sheet name="세입" sheetId="10" r:id="rId4"/>
    <sheet name="세출" sheetId="9" r:id="rId5"/>
  </sheets>
  <externalReferences>
    <externalReference r:id="rId6"/>
    <externalReference r:id="rId7"/>
  </externalReferences>
  <definedNames>
    <definedName name="_xlnm.Print_Titles" localSheetId="3">세입!$3:$4</definedName>
    <definedName name="_xlnm.Print_Titles" localSheetId="4">세출!$3:$4</definedName>
    <definedName name="_xlnm.Print_Titles" localSheetId="2">총괄표!$4:$6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 i="8" l="1"/>
  <c r="G21" i="8" l="1"/>
  <c r="M8" i="8"/>
  <c r="M9" i="8"/>
  <c r="M10" i="8"/>
  <c r="M11" i="8"/>
  <c r="M12" i="8"/>
  <c r="M13" i="8"/>
  <c r="M14" i="8"/>
  <c r="M15" i="8"/>
  <c r="M16" i="8"/>
  <c r="M17" i="8"/>
  <c r="M18" i="8"/>
  <c r="M19" i="8"/>
  <c r="M20" i="8"/>
  <c r="M21" i="8"/>
  <c r="M22" i="8"/>
  <c r="M23" i="8"/>
  <c r="M25" i="8"/>
  <c r="M26" i="8"/>
  <c r="M27" i="8"/>
  <c r="M28" i="8"/>
  <c r="M29" i="8"/>
  <c r="M30" i="8"/>
  <c r="M31" i="8"/>
  <c r="M32" i="8"/>
  <c r="M33" i="8"/>
  <c r="M34" i="8"/>
  <c r="M35" i="8"/>
  <c r="M36" i="8"/>
  <c r="M37" i="8"/>
  <c r="M38" i="8"/>
  <c r="M39" i="8"/>
  <c r="M40" i="8"/>
  <c r="M41" i="8"/>
  <c r="M43" i="8"/>
  <c r="M44" i="8"/>
  <c r="M46" i="8"/>
  <c r="M47" i="8"/>
  <c r="M48" i="8"/>
  <c r="M49" i="8"/>
  <c r="M50" i="8"/>
  <c r="M51" i="8"/>
  <c r="M52" i="8"/>
  <c r="M53" i="8"/>
  <c r="M54" i="8"/>
  <c r="M56" i="8"/>
  <c r="M57" i="8"/>
  <c r="M58" i="8"/>
  <c r="M59" i="8"/>
  <c r="M60" i="8"/>
  <c r="M61" i="8"/>
  <c r="M62" i="8"/>
  <c r="M63" i="8"/>
  <c r="M64" i="8"/>
  <c r="M65" i="8"/>
  <c r="L7" i="8"/>
  <c r="L8" i="8"/>
  <c r="L9" i="8"/>
  <c r="L10" i="8"/>
  <c r="L11" i="8"/>
  <c r="L12" i="8"/>
  <c r="L13" i="8"/>
  <c r="L14" i="8"/>
  <c r="L15" i="8"/>
  <c r="L16" i="8"/>
  <c r="L17" i="8"/>
  <c r="L18" i="8"/>
  <c r="L19" i="8"/>
  <c r="L20" i="8"/>
  <c r="L21" i="8"/>
  <c r="L22" i="8"/>
  <c r="L23" i="8"/>
  <c r="L24" i="8"/>
  <c r="M24" i="8" s="1"/>
  <c r="L25" i="8"/>
  <c r="L26" i="8"/>
  <c r="L27" i="8"/>
  <c r="L28" i="8"/>
  <c r="L29" i="8"/>
  <c r="L30" i="8"/>
  <c r="L31" i="8"/>
  <c r="L32" i="8"/>
  <c r="L33" i="8"/>
  <c r="L34" i="8"/>
  <c r="L35" i="8"/>
  <c r="L36" i="8"/>
  <c r="L37" i="8"/>
  <c r="L38" i="8"/>
  <c r="L39" i="8"/>
  <c r="L40" i="8"/>
  <c r="L41" i="8"/>
  <c r="L42" i="8"/>
  <c r="M42" i="8" s="1"/>
  <c r="L44" i="8"/>
  <c r="L45" i="8"/>
  <c r="M45" i="8" s="1"/>
  <c r="L46" i="8"/>
  <c r="L47" i="8"/>
  <c r="L48" i="8"/>
  <c r="L49" i="8"/>
  <c r="L50" i="8"/>
  <c r="L51" i="8"/>
  <c r="L52" i="8"/>
  <c r="L53" i="8"/>
  <c r="L54" i="8"/>
  <c r="L55" i="8"/>
  <c r="M55" i="8" s="1"/>
  <c r="L56" i="8"/>
  <c r="L57" i="8"/>
  <c r="L58" i="8"/>
  <c r="L59" i="8"/>
  <c r="L60" i="8"/>
  <c r="L61" i="8"/>
  <c r="L62" i="8"/>
  <c r="L63" i="8"/>
  <c r="L64" i="8"/>
  <c r="L65" i="8"/>
  <c r="K40" i="8"/>
  <c r="K28" i="8"/>
  <c r="K27" i="8"/>
  <c r="K65" i="8"/>
  <c r="K64" i="8"/>
  <c r="K63" i="8"/>
  <c r="K62" i="8"/>
  <c r="K61" i="8"/>
  <c r="K60" i="8"/>
  <c r="K59" i="8"/>
  <c r="K58" i="8"/>
  <c r="K57" i="8"/>
  <c r="K56" i="8"/>
  <c r="K55" i="8"/>
  <c r="K54" i="8"/>
  <c r="K53" i="8"/>
  <c r="K52" i="8"/>
  <c r="K51" i="8"/>
  <c r="K50" i="8"/>
  <c r="K49" i="8"/>
  <c r="K48" i="8"/>
  <c r="K47" i="8"/>
  <c r="K46" i="8"/>
  <c r="K45" i="8"/>
  <c r="K44" i="8"/>
  <c r="K42" i="8"/>
  <c r="K41" i="8"/>
  <c r="K39" i="8"/>
  <c r="K38" i="8"/>
  <c r="K37" i="8"/>
  <c r="K36" i="8"/>
  <c r="K35" i="8"/>
  <c r="K34" i="8"/>
  <c r="K33" i="8"/>
  <c r="K32" i="8"/>
  <c r="K31" i="8"/>
  <c r="K30" i="8"/>
  <c r="K29" i="8"/>
  <c r="K26" i="8"/>
  <c r="K25" i="8"/>
  <c r="K24" i="8"/>
  <c r="K23" i="8"/>
  <c r="K22" i="8"/>
  <c r="K21" i="8"/>
  <c r="K20" i="8"/>
  <c r="K19" i="8"/>
  <c r="K18" i="8"/>
  <c r="K17" i="8"/>
  <c r="K16" i="8"/>
  <c r="K15" i="8"/>
  <c r="K14" i="8"/>
  <c r="K13" i="8"/>
  <c r="K12" i="8"/>
  <c r="K11" i="8"/>
  <c r="K10" i="8"/>
  <c r="K9" i="8"/>
  <c r="K8" i="8"/>
  <c r="K7" i="8"/>
  <c r="F7" i="8"/>
  <c r="F8" i="8"/>
  <c r="G8" i="8" s="1"/>
  <c r="F9" i="8"/>
  <c r="G9" i="8" s="1"/>
  <c r="F10" i="8"/>
  <c r="F11" i="8"/>
  <c r="G11" i="8" s="1"/>
  <c r="F12" i="8"/>
  <c r="G12" i="8" s="1"/>
  <c r="F13" i="8"/>
  <c r="G13" i="8" s="1"/>
  <c r="F14" i="8"/>
  <c r="F15" i="8"/>
  <c r="G15" i="8" s="1"/>
  <c r="G16" i="8"/>
  <c r="F17" i="8"/>
  <c r="G17" i="8" s="1"/>
  <c r="F18" i="8"/>
  <c r="F19" i="8"/>
  <c r="G19" i="8" s="1"/>
  <c r="F20" i="8"/>
  <c r="G20" i="8" s="1"/>
  <c r="E20" i="8"/>
  <c r="E19" i="8"/>
  <c r="E18" i="8"/>
  <c r="G18" i="8" s="1"/>
  <c r="E17" i="8"/>
  <c r="E16" i="8"/>
  <c r="E15" i="8"/>
  <c r="E14" i="8"/>
  <c r="G14" i="8" s="1"/>
  <c r="E13" i="8"/>
  <c r="E12" i="8"/>
  <c r="E11" i="8"/>
  <c r="E10" i="8"/>
  <c r="G10" i="8" s="1"/>
  <c r="E9" i="8"/>
  <c r="E8" i="8"/>
  <c r="E7" i="8"/>
  <c r="M7" i="8" l="1"/>
  <c r="G7" i="8"/>
  <c r="D23" i="5" l="1"/>
  <c r="D25" i="5"/>
  <c r="G63" i="8"/>
  <c r="D21" i="5"/>
  <c r="D14" i="5"/>
  <c r="G22" i="8" l="1"/>
  <c r="G24" i="8"/>
  <c r="G25" i="8"/>
  <c r="G28" i="8"/>
  <c r="G29" i="8"/>
  <c r="G30" i="8"/>
  <c r="G32" i="8"/>
  <c r="G33" i="8"/>
  <c r="G36" i="8"/>
  <c r="G37" i="8"/>
  <c r="G38" i="8"/>
  <c r="G40" i="8"/>
  <c r="G41" i="8"/>
  <c r="G44" i="8"/>
  <c r="G45" i="8"/>
  <c r="G46" i="8"/>
  <c r="G48" i="8"/>
  <c r="G49" i="8"/>
  <c r="G52" i="8"/>
  <c r="G53" i="8"/>
  <c r="G54" i="8"/>
  <c r="G56" i="8"/>
  <c r="G57" i="8"/>
  <c r="G60" i="8"/>
  <c r="G61" i="8"/>
  <c r="G62" i="8"/>
  <c r="G64" i="8"/>
  <c r="G65" i="8"/>
  <c r="G23" i="8"/>
  <c r="G26" i="8"/>
  <c r="G27" i="8"/>
  <c r="G31" i="8"/>
  <c r="G34" i="8"/>
  <c r="G35" i="8"/>
  <c r="G39" i="8"/>
  <c r="G42" i="8"/>
  <c r="G43" i="8"/>
  <c r="G47" i="8"/>
  <c r="G50" i="8"/>
  <c r="G51" i="8"/>
  <c r="G55" i="8"/>
  <c r="G58" i="8"/>
  <c r="G59" i="8"/>
  <c r="E68" i="8" l="1"/>
  <c r="K68" i="8"/>
  <c r="L68" i="8"/>
  <c r="M68" i="8" l="1"/>
  <c r="G68" i="8" l="1"/>
  <c r="F68" i="8"/>
  <c r="D26" i="5" l="1"/>
  <c r="D17" i="5" l="1"/>
  <c r="A17" i="7" l="1"/>
  <c r="A16" i="7"/>
  <c r="C23" i="5"/>
  <c r="C22" i="5"/>
  <c r="C21" i="5"/>
  <c r="C14" i="5"/>
</calcChain>
</file>

<file path=xl/sharedStrings.xml><?xml version="1.0" encoding="utf-8"?>
<sst xmlns="http://schemas.openxmlformats.org/spreadsheetml/2006/main" count="377" uniqueCount="266">
  <si>
    <t>관</t>
  </si>
  <si>
    <t>항</t>
  </si>
  <si>
    <t>목</t>
  </si>
  <si>
    <t>사업수입</t>
  </si>
  <si>
    <t>국고보조금</t>
  </si>
  <si>
    <t>보조금수입</t>
  </si>
  <si>
    <t>전입금</t>
  </si>
  <si>
    <t>이월금</t>
  </si>
  <si>
    <t>전년도이월금</t>
  </si>
  <si>
    <t>기타예금이자수입</t>
  </si>
  <si>
    <t>잡수입</t>
  </si>
  <si>
    <t>사무비</t>
  </si>
  <si>
    <t>인건비</t>
  </si>
  <si>
    <t>급여</t>
  </si>
  <si>
    <t>제수당</t>
  </si>
  <si>
    <t>퇴직금 및 퇴직적립금</t>
  </si>
  <si>
    <t>사회보험부담금</t>
  </si>
  <si>
    <t>기타후생경비</t>
  </si>
  <si>
    <t>업무추진비</t>
  </si>
  <si>
    <t>기관운영비</t>
  </si>
  <si>
    <t>회의비</t>
  </si>
  <si>
    <t>운영비</t>
  </si>
  <si>
    <t>여비</t>
  </si>
  <si>
    <t>수용비 및 수수료</t>
  </si>
  <si>
    <t>공공요금</t>
  </si>
  <si>
    <t>제세공과금</t>
  </si>
  <si>
    <t>사업비</t>
  </si>
  <si>
    <t>예비비 및 기타</t>
  </si>
  <si>
    <t>예비비</t>
  </si>
  <si>
    <t>반환금</t>
  </si>
  <si>
    <t>예 산 총 칙</t>
  </si>
  <si>
    <t>-아 래-</t>
  </si>
  <si>
    <t>1. 총 평</t>
  </si>
  <si>
    <t>세 입</t>
  </si>
  <si>
    <t>세 출</t>
  </si>
  <si>
    <t>예산항목</t>
  </si>
  <si>
    <t xml:space="preserve">          2. 세입의 주요재원은 다음과 같다.</t>
    <phoneticPr fontId="4" type="noConversion"/>
  </si>
  <si>
    <t>사업수입</t>
    <phoneticPr fontId="4" type="noConversion"/>
  </si>
  <si>
    <t>보조금수입</t>
    <phoneticPr fontId="4" type="noConversion"/>
  </si>
  <si>
    <t>이월금</t>
    <phoneticPr fontId="4" type="noConversion"/>
  </si>
  <si>
    <t>잡수입</t>
    <phoneticPr fontId="4" type="noConversion"/>
  </si>
  <si>
    <t>계</t>
    <phoneticPr fontId="4" type="noConversion"/>
  </si>
  <si>
    <t xml:space="preserve">           3. 세출의 내용은 다음과 같다.</t>
    <phoneticPr fontId="4" type="noConversion"/>
  </si>
  <si>
    <t>잡지출</t>
    <phoneticPr fontId="4" type="noConversion"/>
  </si>
  <si>
    <t>예비비 및 기타</t>
    <phoneticPr fontId="4" type="noConversion"/>
  </si>
  <si>
    <t>제3조 예산비용이 긴박한 경우 시설의 장이 우선 집행하고 이사회의 결의를 얻도록 한다.</t>
    <phoneticPr fontId="6" type="noConversion"/>
  </si>
  <si>
    <t>제4조 예비비는 예산의 3% 이내로 한다.</t>
    <phoneticPr fontId="4" type="noConversion"/>
  </si>
  <si>
    <t>부산영도시니어클럽</t>
    <phoneticPr fontId="4" type="noConversion"/>
  </si>
  <si>
    <t>사업단수입</t>
    <phoneticPr fontId="4" type="noConversion"/>
  </si>
  <si>
    <t>사무비</t>
    <phoneticPr fontId="2" type="noConversion"/>
  </si>
  <si>
    <t>후원금</t>
    <phoneticPr fontId="4" type="noConversion"/>
  </si>
  <si>
    <t>사업비</t>
    <phoneticPr fontId="2" type="noConversion"/>
  </si>
  <si>
    <t>전입금</t>
    <phoneticPr fontId="4" type="noConversion"/>
  </si>
  <si>
    <t>잡지출</t>
    <phoneticPr fontId="2" type="noConversion"/>
  </si>
  <si>
    <t>예비비 및 기타</t>
    <phoneticPr fontId="2" type="noConversion"/>
  </si>
  <si>
    <t>해당없음</t>
    <phoneticPr fontId="4" type="noConversion"/>
  </si>
  <si>
    <t>순번</t>
  </si>
  <si>
    <t>세입</t>
  </si>
  <si>
    <t>세출</t>
  </si>
  <si>
    <t>예산액</t>
  </si>
  <si>
    <t>증감액</t>
  </si>
  <si>
    <t>시도보조금</t>
  </si>
  <si>
    <t>시군구보조금</t>
  </si>
  <si>
    <t>전년도이월금(후원금)</t>
  </si>
  <si>
    <t>기타잡수입</t>
  </si>
  <si>
    <t>사업단 사업비</t>
  </si>
  <si>
    <t>사업단지원 사업비</t>
  </si>
  <si>
    <t>일반 사업비</t>
  </si>
  <si>
    <t>합계</t>
  </si>
  <si>
    <t>구분</t>
  </si>
  <si>
    <t>산출내역</t>
  </si>
  <si>
    <t>증감비율</t>
  </si>
  <si>
    <t>후원금</t>
    <phoneticPr fontId="2" type="noConversion"/>
  </si>
  <si>
    <t>재산조성비</t>
    <phoneticPr fontId="2" type="noConversion"/>
  </si>
  <si>
    <t xml:space="preserve"> 제2조 1. 세입세출의 명세는 세입 · 세출 예산서와 같다.           </t>
    <phoneticPr fontId="6" type="noConversion"/>
  </si>
  <si>
    <t>(단위 : 원)</t>
    <phoneticPr fontId="2" type="noConversion"/>
  </si>
  <si>
    <t>(단위 : 원)</t>
    <phoneticPr fontId="2" type="noConversion"/>
  </si>
  <si>
    <t>기타운영비</t>
  </si>
  <si>
    <t>5,000,000원에서 5,000,000원으로 동일</t>
    <phoneticPr fontId="4" type="noConversion"/>
  </si>
  <si>
    <t>불용품매각대</t>
  </si>
  <si>
    <t>후원금수입</t>
  </si>
  <si>
    <t>지정후원금</t>
  </si>
  <si>
    <t>차량비</t>
  </si>
  <si>
    <t>2. 항목별 편성사유</t>
    <phoneticPr fontId="2" type="noConversion"/>
  </si>
  <si>
    <t>편성사유</t>
    <phoneticPr fontId="2" type="noConversion"/>
  </si>
  <si>
    <t>재산조성비</t>
    <phoneticPr fontId="2" type="noConversion"/>
  </si>
  <si>
    <t>시설비</t>
    <phoneticPr fontId="2" type="noConversion"/>
  </si>
  <si>
    <t>해당없음</t>
    <phoneticPr fontId="2" type="noConversion"/>
  </si>
  <si>
    <t>법인전입금(후원금)</t>
    <phoneticPr fontId="2" type="noConversion"/>
  </si>
  <si>
    <t>재산조성비</t>
  </si>
  <si>
    <t>시설비</t>
  </si>
  <si>
    <t>자산취득비</t>
  </si>
  <si>
    <t>영도할매방아깨비사업단사업비</t>
  </si>
  <si>
    <t>영도할매어울림사업단사업비</t>
  </si>
  <si>
    <t>영도할매주차장관리사업단사업비</t>
  </si>
  <si>
    <t>영도할매요리조리사업단사업비</t>
  </si>
  <si>
    <t>영도할매재활용사업단사업비</t>
  </si>
  <si>
    <t>영도할매급식도우미사업단사업비</t>
  </si>
  <si>
    <t>영도할매보육교사도우미사업단사업비</t>
  </si>
  <si>
    <t>노인일자리담당자사업비</t>
  </si>
  <si>
    <t>영도할매지킴이사업단사업비</t>
  </si>
  <si>
    <t>영도할매공공시설봉사사업단사업비</t>
  </si>
  <si>
    <t>영도할매싱싱가게사업단사업비</t>
  </si>
  <si>
    <t>영도할매실버보금자리사업단사업비</t>
  </si>
  <si>
    <t>영도할매스쿨존사업단사업비</t>
  </si>
  <si>
    <t>영도할매맑은누리사업단사업비</t>
  </si>
  <si>
    <t>영도할매옛이야기사업단사업비</t>
  </si>
  <si>
    <t>영도할매풀잎0℃카페사업단사업비</t>
  </si>
  <si>
    <t>영도할매학교환경관리사업단사업비</t>
  </si>
  <si>
    <t>영도할매지역아동센터봉사사업단사업비</t>
  </si>
  <si>
    <t>영도할매기타시설지원사업단사업비</t>
  </si>
  <si>
    <t>영도할매환경개선봉사사업단사업비</t>
  </si>
  <si>
    <t>영도할매횡단보도관리사업단사업비</t>
  </si>
  <si>
    <t>영도할매금비사업단사업비</t>
  </si>
  <si>
    <t>영도할매지역공원클린사업단사업비</t>
  </si>
  <si>
    <t>영도할매푸른바다사업단사업비</t>
  </si>
  <si>
    <t>영도할매소방안전사업단사업비</t>
  </si>
  <si>
    <t>영도할매노인시설지원사업단사업비</t>
  </si>
  <si>
    <t>영도할매장애인시설지원사업단사업비</t>
  </si>
  <si>
    <t>영도할매청소년시설지원사업단사업비</t>
  </si>
  <si>
    <t>영도할매안전생활서비스사업단사업비</t>
  </si>
  <si>
    <t>영도할매마을지킴이사업단사업비</t>
  </si>
  <si>
    <t>영도할매경로당환경개선사업단사업비</t>
  </si>
  <si>
    <t>영도할매학교교통지킴이사업단사업비</t>
  </si>
  <si>
    <t>영도할매스쿨존안전지킴이사업단사업비</t>
  </si>
  <si>
    <t>영도할매금융서포터즈사업단사업비</t>
  </si>
  <si>
    <t>영도할매소비자안전사업단사업비</t>
  </si>
  <si>
    <t>시장진입형사업단지원사업비</t>
  </si>
  <si>
    <t>기타사업단지원사업비</t>
  </si>
  <si>
    <t>기타사업단지원 500,000</t>
  </si>
  <si>
    <t>기타복지사업비</t>
  </si>
  <si>
    <t>홍보사업비</t>
  </si>
  <si>
    <t>지역사회사업비</t>
  </si>
  <si>
    <t>문화행사(자봉) 500,000*1회</t>
  </si>
  <si>
    <t>잡지출</t>
  </si>
  <si>
    <t>기타보조금</t>
    <phoneticPr fontId="2" type="noConversion"/>
  </si>
  <si>
    <t>잡지출</t>
    <phoneticPr fontId="2" type="noConversion"/>
  </si>
  <si>
    <t>2022년 예산(안)</t>
    <phoneticPr fontId="2" type="noConversion"/>
  </si>
  <si>
    <t xml:space="preserve"> 각 \9,409,298,000원(팔십이억구천삼십일만칠천원)으로 한다.</t>
    <phoneticPr fontId="4" type="noConversion"/>
  </si>
  <si>
    <t xml:space="preserve">  제1조 사회복지법인 혜원 부산영도시니어클럽의 2022년 예산안 세입 · 세출 예산</t>
    <phoneticPr fontId="2" type="noConversion"/>
  </si>
  <si>
    <t>전년도</t>
  </si>
  <si>
    <t>당해년도</t>
  </si>
  <si>
    <t>기관운영보조금(시군구) 49,016,000+49,016,000*2.3%
보금자리사업단구군보조금 30,000,000×1회</t>
  </si>
  <si>
    <t>기타보조금</t>
  </si>
  <si>
    <t>비지정후원금</t>
  </si>
  <si>
    <t>법인전입금</t>
  </si>
  <si>
    <t>법인전입금(후원금)</t>
  </si>
  <si>
    <t>법인전입금(후원금) 3,333,550</t>
  </si>
  <si>
    <t>부산영도시니어클럽 2022년 예산서(세입내역서)</t>
    <phoneticPr fontId="2" type="noConversion"/>
  </si>
  <si>
    <t>부산영도시니어클럽 2022년 예산서(세출내역서)</t>
    <phoneticPr fontId="2" type="noConversion"/>
  </si>
  <si>
    <t>관장(21/22호봉 9월) 4,635,400*8월+4,692,800*4월=37,083,200+18,771,200=55,854,400
과장(11/12호봉 8월) 3,144,200*7월+3,237,300*5월=22,009,400+16,186,500=38,195,900
대리(15/16호봉 5월) 3,160,500*1월+3,227,400*8월=3,160,500+25,819,200=28,979,700
선임(9/10호봉 8월)  2,675,600*7월+2,769,400*5월=18,729,200+13,847,000=32,576,200
복지사(4/5호봉 4월) 2,051,200*3월+2,113,700*9월=6,153,600+19,023,300=25,176,900
복지사(2/3호봉 4월) 1,940,600*3월+1,991,500*9월=5,821,800+17,923,500=23,745,300
복지사(3/4호봉 5월) 1,991,500*4월+2,051,200*8월=7,966,000+16,409,600=24,375,600
복지사(5/6호봉호봉 6월) 2,113,700*3월=6,341,100"</t>
  </si>
  <si>
    <t>가족수당 3,960,000
 (120,000*12월)*2명+(40,000*12월)*2명+(40,000*3월)*1명
효도휴가비 25,021,740
 (5,596,920+3,773,040+3,832,740+3,267,000+2,498,940+2,359,260+2,425,620+1,268,220)
시간외수당  2,574,960
 (548,260+415,970+467,600+361,390+340,840+349,880+91,020)"</t>
  </si>
  <si>
    <t>퇴직적립금 255,866,260/12
육아휴직자 퇴직적립금 846,720</t>
  </si>
  <si>
    <t>건강보험 762,605*12=9,151,270
요양보험 87,849*12=1,054,190
국민연금 1,000,502*12=12,006,030
고용보험 277,915*12=3,334,980
산재보험 202,328*12=2,427,940</t>
  </si>
  <si>
    <t>직원 복지포인트비 100,000*7명=700,000
직원 상해보험 240,000*1회=240,000(자)</t>
  </si>
  <si>
    <t>유관기관 업무회의 850,000*2회=1,700,000(자)</t>
  </si>
  <si>
    <t>회의비 100,000*3회</t>
  </si>
  <si>
    <t>여비 300,000*3회=900,000</t>
  </si>
  <si>
    <t>신문구독료 15,000*12월=180,000
정수기관리비 60,000*4회=240,000
칼라프린터 및 팩스기 임대료 198,000*4회=245,280
LH상가관리,임대비 50,000*12월=600,000 
문구류구입 80,760
급여명세서 문자비 100,000*12월=1,200,000
은행서류발급수수료 50,000*1월=50,000(자)
칼라프린터 및 팩스기 임대표 546,720
퇴직수수료 등 600,793(후)</t>
  </si>
  <si>
    <t>전기요금 150,000*12월=1,800,000
상하수도요금 40,000*6월=240,000
전화요금 250,000*12월=3,000,000</t>
  </si>
  <si>
    <t>부산시니어 협회비 100,000*12월=1,200,000
전국시니어 협회비 170,000*12월=2,040,000
화재, 영업배상보험 250,000*1회=250,000
라보차량 보험 800,000*1회=800,000
라보 자동차세 30,000*1회=30,000
어울림한마당 분담금 300,000(후)</t>
  </si>
  <si>
    <t>차량유류비 30,000*5회
차량정비유지비 100,000*6회
차량소모품비 50,000*4회</t>
  </si>
  <si>
    <t>야근식대비 100,000*3회=300,000
기관(운영위원) 120,000*2회=240,000</t>
  </si>
  <si>
    <t>시설장비유지비</t>
  </si>
  <si>
    <t>영도할매방아깨비사업단 사업비</t>
  </si>
  <si>
    <t>인건비 420,000*12명*12개월
참깨구입 200,000*20포대*20회
들깨구입 160,000*10포대*8회
참깨구입 200,000*20포대*20회
들깨구입 160,000*10포대*8회
시설투자비 1,000,000*1회
장비구입 500,000*2회
교육비 36,000*5회
스티커구입 700,000*5회
포장상자구입 1,000,000*4회
홍보 100,000*5회
스티커구입 700,000*5회
포장상자구입 1,000,000*4회
홍보 100,000*5회
총회/간담회/평가회 식대비 15,000*12명*4회
고용/산재 보험료 120,000*12개월
자가품질검사비및생산물배상책임 175,000*12회
작업장월세450,000*12회
기장수수료 100,000*12회
기계점검 880,000*1회
차량(유류비,보험료 등)115,000*20회
공병,깨통, 소모품외 1,300,000*12회
문화행사비 50,000*12명
위생복외 300,000*1회
우편및택배발송 125,000*20회
부가세외 2,450,000*4회
자가품질검사비및생산물배상책임 175,000*12회
작업장월세450,000*12회
기장수수료 100,000*12회
기계점검 880,000*1회
차량(유류비,보험료 등)115,000*20회
공병,깨통, 소모품외 1,300,000*12회
문화행사비 50,000*12명
위생복외 300,000*1회
우편및택배발송 125,000*20회
부가세외 2,450,000*4회
출장비50,000*3회
공공요금 520,000*12회</t>
  </si>
  <si>
    <t>영도할매어울림사업단 사업비</t>
  </si>
  <si>
    <t>인건비 276,000원*72명*12개월
팀장비 30,000원*4명*12개월
원물구입 15,000,000원*12개월
원물구입 15,000,000원*12개월
시설투자비 1,000,000*1회
교육비 3,000원*72명*4회
홍보비 300,000원*2회
총회, 간담회, 평가회 15,000원*72명*3회
고용,산재보험료 400,000원*12개월
작업장 월세 550,000*12개월 6,600,000
작업장 수도,전기료,정수기 70,000*12개월 840,000
차량비(주유, 주차, 수리 등) 70,000*10회 700,000
명절선물비 20,000*120명*2회 4,800,000
기장수수료 70,000*12개월 840,000
차량렌트비 409,000*12개월 4,908,000
기타(물품비,부가세 및 법인조정수수료등) 15112000
작업장 월세 550,000*12개월 6,600,000
작업장 수도,전기료,정수기 70,000*12개월 840,000
차량비(주유, 주차, 수리 등) 70,000*10회 700,000
명절선물비 20,000*120명*2회 4,800,000
기장수수료 70,000*12개월 840,000
차량렌트비 409,000*12개월 4,908,000
기타(물품비,부가세 및 법인조정수수료등) 15112000
출장비 50,000원*2회
노인일자리담당자 사회보험료 200,000원*6개월
문화행사비 50,000원*120명*1회</t>
  </si>
  <si>
    <t>영도할매주차장관리사업단 사업비</t>
  </si>
  <si>
    <t>인건비 450,000*25명*12개월
교육비 3,000*25명*3회
홍보비 100,000*1회
총회/간담회/평가회 식대비 15,000*25명*4회
고용/산재 보험료 165,000*12개월
명절선물비 20,000*25명*2회
소모품구입비 5,000,000*1회
차량 유류비 40,000*12회
기장수수료 400,000*12회
부가세 6,000,000*1회
전기세 250,000*12회
문화행사비 50,000*25명*1회
문구류구입비외 500,000*1회
주차장수탁료 83,300,000*2회
명절선물비 20,000*25명*2회
소모품구입비 5,000,000*1회
차량 유류비 40,000*12회
기장수수료 400,000*12회
부가세 6,000,000*1회
전기세 250,000*12회
문화행사비 50,000*25명*1회
문구류구입비외 500,000*1회
주차장수탁료 83,300,000*2회
노인일자리담당자 사회보험료 190,000*9회
출장비 50,000*3회
피복비 50,000*25명*1회
노인일자리 담당자 71,846*3</t>
  </si>
  <si>
    <t>영도할매요리조리사업단 사업비</t>
  </si>
  <si>
    <t>영도할매재활용사업단 사업비</t>
  </si>
  <si>
    <t>영도할매급식도우미사업단 사업비</t>
  </si>
  <si>
    <t>인건비 270,000×80명×11개월
인건비 270,000×80명×11개월
피복비 12,000×80명×1회
교육비 3,000×80명×4회
홍보 200,000*1회
참여자소득수수료 250,000×1회
전화요금 75,000×1회
보건증발급비 3,000×80명×2회
문구용품 107,662×1회
출장비40,000*1회
사회보험료 193,960×5회
회의비 15,000×80명×2회
연차수당 71,846*3일
교육참가비 100,000*1회
유류비 40,000×2회
문화활동비 50,000×80명
상해보험료 15,650×80명
팀장비 30,000×7명×11개월</t>
  </si>
  <si>
    <t>영도할매보육교사도우미사업단 사업비</t>
  </si>
  <si>
    <t>인건비 594,000*39명*10개월
주휴 및 연차수당 1,458,000*39명
마스크구입비 200,000*2회
피복비 15,000*39명*1회
홍보비 100,000*1회
회의비 10,000*39명*2회
참여자소득수수료 250,000*1회
보건증발급비 20,000*39명*1회
문구류구입비 118,460*1회
출장비 50,000*1회
노인일자리담당자 사회보험료 190,000*2회
문화활동비 50,000*39명*1회
교육참가비 50,000*1회
배상책임보험료 5,000*39명
교육비 3,000*39명*2회
전화요금 75,000*2회
노인일자리담당자 연차수당 215,540*1회
참여자산재보험료 6,000*39명*10개월
참여자고용보험료 3,000*39명*10개월
참여자건강보험료 25,000*39명*10개월
참여자장기요양보험료 3,000*39명*10개월
유류비 보조 40,000*2회</t>
  </si>
  <si>
    <t>노인일자리담당자 사업비</t>
  </si>
  <si>
    <t>담당자 급여 12명 * 1,877,000*12월=270,288,000원
담당자 퇴직적립금 1,877,000*12명=22,524,000원
노인일자리담당자 성과급 15,132,000</t>
  </si>
  <si>
    <t>영도할매지킴이사업단 사업비</t>
  </si>
  <si>
    <t>참여자 인건비 13,000,000원*12개월
홍보비 350,000원*3회
회의비 15,000*13명*2회
참여자 사회보험료 810,000원*12개월
노무자문수수료 165,000원*12개월
기장수수료 40,000원*12개월
문구류 외 150,000원*5회</t>
  </si>
  <si>
    <t>영도할매공공시설봉사사업단 사업비</t>
  </si>
  <si>
    <t>인건비 270,000*120명*11개월
팀장비 30,000*10명*11개월
피복비 10,000*120명*1회
마스크 410,500*2회
홍보비 100,000*1회
회의비 15,000*120명*2회
전화요금75,000*1회
참여자소득수수료140,000*1회
청소용품250,000*1회  
문구용품70,462*1회
출장비 50,000*1회
유류비 40,000*2회
전담인력 사회보험료 190,000*12회
문화활동비 50,000*120명*1회
상해보험료 15,650*120명*1회
교육참가비 100,000*1회
교육물품구입비 3,000*120명*4회
전담인력연차수당 71,846*3회</t>
  </si>
  <si>
    <t>영도할매싱싱가게사업단 사업비</t>
  </si>
  <si>
    <t>인건비 350,000*15명*12개월
과일구입비 2,000,000*12회
야채구입비 2,330,000*12회
과일구입비 2,000,000*12회
야채구입비 2,330,000*12회
홍보 100,000*5회
총회/간담회/평가회 식대비 15,000*15명*4회
고용/산재 보험료 70,000*12개월
영업배상책임보험 및 생산물배상책임보험 외 200,000*1회
기장수수료 100,000*12회
차량(유류비 등)100,000*12회
소모품(도시락용기외)1,171,600*10회
공산품 3,000,000*12회
위생복외 300,000*2회
부가세 500,000*4회
우편발송비 100,000*3회
월세 770,000*12회
차량렌트비 500,000*12회
영업배상책임보험 및 생산물배상책임보험 외 200,000*1회
기장수수료 100,000*12회
차량(유류비 등)100,000*12회
소모품(도시락용기외)1,171,600*10회
공산품 3,000,000*12회
위생복외 300,000*2회
부가세 500,000*4회
우편발송비 100,000*3회
월세 770,000*12회
차량렌트비 500,000*12회
사회보험료150,000*12회
출장비50,000*4회
문화행사 50,000*15명*1회</t>
  </si>
  <si>
    <t>영도할매실버보금자리사업단 사업비</t>
  </si>
  <si>
    <t>인건비 350,000×6명×10개월
팀장비 30,000×1명×10개월
피복비 30,000×6명×1회
회의및간담회비 105,000*3회
자재비 110,920*5가구*10개월
수리비 200,000*10가구
유류비 보조 25,000*4회
문화활동비 50,000×6명×1회
교육비 3,000*6명*3회
참여자사회보험료 25,000*10개월</t>
  </si>
  <si>
    <t>영도할매스쿨존사업단 사업비</t>
  </si>
  <si>
    <t>영도할매맑은누리사업단 사업비</t>
  </si>
  <si>
    <t>인건비 270,000×100명×11개월
팀장비 20,000×8명×11개월
참여자상해보험료 15,650*100명*1회
참여자 소득수수료 140,000*1회
청소용품구입비 500,000*1회
문구용품 184,462*1회
홍보비 100,000*1회
유류비 40,000×4회
문화활동비 50,000×112명×1회
교육참가비 100,000×1회
출장비 50,000×2회
교육물품구입비 3,000*100명*3회
피복비 20,000×100명×1회
맑은누리 반환금(보조금-기타예금이자) 6,689
회의비 15,000×100명×3회
노인일자리담당자 사회보험료 190,000*6회
전담인력연차수당 71,846×3회</t>
  </si>
  <si>
    <t>영도할매옛이야기사업단 사업비</t>
  </si>
  <si>
    <t>인건비 594,000*8명*9개월, 주휴수당 118,800*8명*9개월
교육비 16,000*8명*2회
참여자상해보험료 40,000*10명*1회
간담회 및 평가회 15,000*9명*3회
피복비 40,000*8명*1회
홍보비 150,000*2회
활동물품 구입비 150,000*2회
문구류 구입비 83,400*1회
참여자고용보험 2,400*8명*10개월 192,000
참여자산재보험 5,000*8명*10개월 400,000
참여자건강보험 21,000*8명*10개월 1,680,000
참여자장기요양보험 1,000*8명*10개월 80,000
참여자국민연금 3,000*8명*10개월 240,000</t>
  </si>
  <si>
    <t>영도할매풀잎0℃카페사업단 사업비</t>
  </si>
  <si>
    <t>인건비 290,400*10명*12개월(1인 월 33시간×8,800=290,400원)
커피 외 1,500,000*12회
커피 외 1,500,000*12회
교육비 3,000*8명*5회
인건비 300,000*8명*12개월
총회/간담회/평가회 식대비 15,000*8명*3회
고용/산재 보험료 50,000*12개월
노인일자리담당자 사회보험료190,000*6회
생산물배상책임보험 150,000*1회
기장수수료 100,000*12회
차량(유류비 등) 40,000*8회
소모품구입1,001,840
부가세 200,000*4회
명절선물비 20,000*8명*2회
생산물배상책임보험 150,000*1회
기장수수료 100,000*12회
차량(유류비 등) 40,000*8회
소모품구입1,001,840
부가세 200,000*4회
명절선물비 20,000*8명*2회
출장비 50,000*2회
공공요금160,000*12회
문화행사비 50,000*8명*1회</t>
  </si>
  <si>
    <t>영도할매학교환경관리사업단 사업비</t>
  </si>
  <si>
    <t>인건비 270,000*140명*11개월
간담회 15,000*140명*2회
사업평가회 15,000*140명*1회
참여자소득수수료 140,000*1회 
청소용품구입비 750,000*1회
문구용품208,462*1회
담당자연차수당 71,846*3회
유류비 40,000*3회
노인일자리담당자 사회보험료 190,000*6회
문화활동비 50,000*140명*1회
교육참가비 100,000*1회
전화요금 75,000*1회
참여자상해보험료 15,650*140명*1회
홍보비 100,000*1회
교육물품구입비 3,000*140명*3회
피복비 30,000*140명*1회</t>
  </si>
  <si>
    <t>영도할매지역아동센터봉사사업단 사업비</t>
  </si>
  <si>
    <t>인건비 594,000*50명*10개월
주휴수당 118,800*50명*10개월
연차수당 27,000*50명*10개월
참여자산재보험료 6,000*50명*10개월
참여자고용보험료 3,500*50명*10개월
문화활동비 50,000*50명*1회
교육참가비 100,000*1회
전화요금 70,000*3개월
참여자건강보험료 25,500*50명*10개월
참여자장기요양보험료 3,000*50명*10개월
기장수수료 30,000*12회
문구용품 260,000*1회
회의비 15,000*50명*3회
홍보비 200,000*1회
교육진행비 3,000*45명*4회
피복비 20,000*50명*1회
유류비 보조 40,000*3회</t>
  </si>
  <si>
    <t>영도할매기타시설지원사업단 사업비</t>
  </si>
  <si>
    <t>인건비 594,000*30명*10개월
주휴수당 118,800*30명*10개월
연차수당 27,000*30명*10개월
참여자산재보험료 6,000*30명*10개월
참여자고용보험료 3,500*30명*10개월
문화활동비 30,000*30명*1회
교육참가비 100,000*1회
전화요금 70,000*3개월
참여자건강보험료 25,000*30명*10개월
참여자장기요양보험료 2,900*30명*10개월
현수막제작비 20,000*3개
문구용품 30,000*1회  
보건증 발급비 20,000*24명
회의비 15,000*30명*2회
홍보비 100,000*1회
교육진행비 2,000*30명*6회
피복비 25,000*30명*1회
마스크 구입비 : 500*5개(월)*30명*10개월
기관차량 유류비 40,000*4회
배상책임보험료 5,000*30명*1회</t>
  </si>
  <si>
    <t>영도할매환경개선봉사사업단 사업비</t>
  </si>
  <si>
    <t>인건비 270,000×140명×11개월
팀장비 30,000×14명×11개월
회의비 15,000×140명×2회
참여자소득수수료 250,000×1회
전화요금 75,000×1회
청소용품 300,000×1회
문구용품 80,942×1회
노인일자리 담당자 연차수당 71,846×3회
유류비 40,000×5회
사회보험료 193,960×12회
문화활동비 50,000×140명
교육참가비 100,000×1회
상해보험료 15,650×140명
홍보비 200,000*1회
교육비 3,000×140명×4회
피복비 12,000×140명×1회
출장비 40,000×2회</t>
  </si>
  <si>
    <t>영도할매횡단보도관리사업단 사업비</t>
  </si>
  <si>
    <t>인건비 270,000원×160명×11개월
팀장비 30,000원 X12명 X11개월
회의비 15,000원×160명×3회
전화요금 100,000원×1회
참여자 소득수수료 250,000원×1회
소모품비 구입 1,600,000원×1회
문구류 구입 284,462원×1회
전담인력연차수당 71,846원X3회
유류비 40,000원 X3회
노인일자리담당자 사회보험료 200,000원×12회
문화활동비 30,000원×160명×1회
교육참가비 100,000원 X1회
참여자상해보험료 17,000원×160명×1회
홍보비 200,000원 X1회
교육비 3,000원×160명×4회
피복비 18,000×160명×1회
출장비 50,000원 X1회</t>
  </si>
  <si>
    <t>영도할매금비사업단 사업비</t>
  </si>
  <si>
    <t>영도할매지역공원클린사업단 사업비</t>
  </si>
  <si>
    <t>인건비 270,000*150명*11개월
팀장비 30,000*12명*11개월
간담회 15,000×150명×2회
사업평가회 15,000×150명×1회
참여자소득수수료 140,000*1회 
청소용품구입비 750,000*1회
문구용품 151,962*1회
담당자 연차수당71,846×3일
유류비 40,000*3회
노인일자리담당자 사회보험료 190,000*6회
문화활동비 50,000*112명*1회
교육참가비 100,000×1회
전화요금 75,000*1회
참여자상해보험료 15,650*150명*1회
교육물품구입비 3,000*150명*3회
피복비 16,000*150명*1회</t>
  </si>
  <si>
    <t>영도할매푸른바다사업단 사업비</t>
  </si>
  <si>
    <t>인건비 270,000원×11개월×110명
팀장비 30,000원×11개월×8명
회의 및 간담회비 13,000원×3회×110명
전화요금 100,000원×1회
참여자 소득수수료 140,000원×1회
문구류 94,982원×1회
전담인력연차수당 71,846×3회
유류비 40,000×3회
노인일자리담당자 사회보험료 191,180×11회
문화활동비 50,000원×1회×110명
교육참가비 100,000×1회
참여자상해보험료 15,650원×1회×110명
홍보비 200,000×1회
교육비 2,500원×3회×110명
피복비 15,000원×1회×110명
출장비 50,000×2회</t>
  </si>
  <si>
    <t>영도할매소방안전사업단 사업비</t>
  </si>
  <si>
    <t>영도할매노인시설지원사업단 사업비</t>
  </si>
  <si>
    <t>영도할매장애인시설지원사업단 사업비</t>
  </si>
  <si>
    <t>인건비 594,000*10명*10개월
주휴수당 27,000원*4.4주*10명*10개월
연차수당 27,000원*10명*10개월
71,846*3회
참여자산재보험 3,000원x10명x10개월
고용 3,000*10명*10개월=300,000
담당자 사회보험료 190,000x3회
50,000원*10명*1회
전화요금 75,000x1회
참여자건강보험 20,000x10명x10개월
참여자장기요양보험 3,000원x10명x10개월
물품구입비 100,000x2회
참여자소득수수료 140,000x1회
문구용품 89,462x1회
회의비 15,000x10명x2회
교육진행비 3,000x10명x4회
피복비 16,000x10명x1회
배상책임보험 5,000x10명x1회</t>
  </si>
  <si>
    <t>영도할매청소년시설지원사업단 사업비</t>
  </si>
  <si>
    <t>594,000*10명*10개월(기본급)+1,458,000*10명(주휴 및 연차수당)
연차수당 71,846*3일
참여자산재보험 3,000원x10명x10개월
참여자고용보험 3,000원x10명x10개월
담당자 사회보험료 190,000x3회
문화활동비 50,000x10명x1회
전화요금 75,000x1회
참여자건강보험 20,000x10명x10개월
참여자장기요양보험 3,000원x10명x10개월
물품구입비 100,000x2회
참여자소득수수료 140,000x1회
문구용품 89,462x1회
회의비 15,000x10명x2회
교육진행비 3,000x10명x4회
피복비 16,000x10명x1회
배상책임보험 5,000x10명x1회</t>
  </si>
  <si>
    <t>영도할매안전생활서비스사업단 사업비</t>
  </si>
  <si>
    <t>인건비 594,000*110명*10개월
주휴수당 118,800*110명*10개월
연차수당 27,000*110명*10개월
전담인력연차수당 71,846*3일*1명
참여자산재보험료 6,000*110명*10개월
참여자고용보험료 3,500*110명*10개월
전담인력사회보험료 195,000*12개월
문화활동비 40,000*110명*1회
100,000×1회
전화요금 75,000*3개월
참여자건강보험료 25,000*110명*10개월
참여자장기요양보험료 2,900*110명*10개월
기장수수료 30,000*12회
현수막제작비 40,000*4개
문구용품 54,462*1회
회의비 15,000*110명*2회
100,000×1회
교육진행비 1,500*110명*4회
피복비 25,000*110명*1회
마스크 구입비 : 500*5개(월)*110명*10개월
배상책임보험료 5,000*110명*1회</t>
  </si>
  <si>
    <t>영도할매마을지킴이사업단 사업비</t>
  </si>
  <si>
    <t>인건비 739,800×30명×10개월
팀장비 30,000×4명×10개월
연차수당 71,846x3회
참여자산재보험 4,000원x30명x10개월
참여자고용보험 2,500원x30명x10개월
문화활동비 50,000*30명*1회
교육참가비 50,000x1회
전화비 75,000x1회
참여자건강보험 23,000원x30명x10개월
참여자장기요양보험 2,500원x30명x10개월
활동물품 150,000x2회
참여자소득수수료 140,000x1회
문구류 119,462x1회
회의비 15,000×30명×2회
교육비 3,000×30명×3회
조끼 및 모자 750,000x1회
우의 340,000x1회
마스크 90,000x3회
유류비 보조 40,000*2회
배상책임보험 5,000원x30명x1회</t>
  </si>
  <si>
    <t>영도할매경로당환경개선사업단 사업비</t>
  </si>
  <si>
    <t>인건비 594,000원*10명*10개월(59,400,000)
주휴 및 연차수당 145,800원*10명*10개월(14,580,000)
참여자산재보험 5,410원*10명*10개월
참여자고용보험 3,200원*10명*10개월
문화활동비 50,000*10명*1회
교육진행비 3,000*10명*3회
회의비 15,000*10명*2회
교육참가비 20,000*1회
참여자건강보험 24,440*10명*10개월
참여자장기요양보험 2,810원*10명*10개월
마스크 구입비 50,000*1회
기타물품구입비 70,000*2회
문구용품 4,000*1회
홍보비 200,000*1회
피복비 30,000*10명*1회
유류비 보조 40,000*2회
배상책임보험 5,000*10명*1회</t>
  </si>
  <si>
    <t>영도할매학교교통지킴이사업단 사업비</t>
  </si>
  <si>
    <t>인건비 270,000×80명×11개월
팀장비 30,000×4명×11개월
회의비 15,000×70명×2회
사회보험료 193,960×6회
유류비 40,000×3회
연차수당 71,846×3회
문화활동비 50,000×70명
교육참가비 100,000×1회
상해보험료 15,650×70명
홍봉비 200,000×1회
교육비 3,000×70명×4회
피복비 20,000×70명×1회
출장비 40,000×1회
참여자소득수수료 250,000×1회
전화요금 75,000×1회
문구용품 180,202×1회</t>
  </si>
  <si>
    <t>영도할매스쿨존안전지킴이사업단 사업비</t>
  </si>
  <si>
    <t>참여자 인건비 270,000원×50명×11개월
참여자 인건비 270,000원×50명×11개월
간담회 15,000원×50명×1회
평가회 15,000원×50명×1회
유류비 40,000원×2회
전담인력사회보험료 193,960원×12회
문화활동비 50,000원×50명×1회
교육참가비 50,000원×1회
전화요금 75,000원×1회
상해보험 15,650원×50명
홍보비 200,000원×1회
교육 물품구입 3,000원×50명×2회
피복비 16,000원×50명×1회
출장비 50,000원×2회
참여자소득수수료 140,000원×1회
마스크 450원×5장×50명×1회
문구류 32,480원×1회</t>
  </si>
  <si>
    <t>영도할매금융서포터즈사업단 사업비</t>
  </si>
  <si>
    <t>참여자 인건비 594,000원×15명×10개월
주휴수당 118,800원×15명×10개월 
연차수당 27,000원×15명×10개월
출장비 100,000원×1회
참여자 산재보험료 7,000원×10개월×5명
참여자 고용보험료 5,500원×10개월×15명
문화활동비 50,000원×15명×1회
교육참가비 100,000원×1회
전화요금 75,000원×3회
참여자 건강보험료 25,000원×10개월×15명
참여자 장기요양보험료 3,000원×10개월×15명
기장수수료 140,000원×1회
문구류 85,000원×1회
회의및간담회비 15,000원×15명×3회
홍보비 200,000×1회
교육진행비 3,000원×15명×3회
유류비 보조 40,000원×3회
배상책임보험료 5,000원×15명</t>
  </si>
  <si>
    <t>영도할매소비자안전사업단 사업비</t>
  </si>
  <si>
    <t>영도할매경로당환경개선(후)사업단 사업비</t>
  </si>
  <si>
    <t>영도할매횡단보도관리사업단(2) 사업비</t>
  </si>
  <si>
    <t>인건비 270,000x160명x11개월
팀장비 30,000x10명x11회
회의비 15,000x160명x2회
횡단보도 깃발 16,000x110개x1회
참여자소득수수료 140,000x1회
문구용품 25,462x1회
연차수당 71,846x3회
유류비 80,000x2회
사회보험료 190,000x6회
문화활동비 50,000x160명x1회
교육참가비 100,000x1회
전화요금 75,000x1회
참여자상해보험료 15,650x160명x1회
교육비 3,000x160명x4회
참여자조끼 16,000x160개x1회
마스크 500,000x5회
출장비 50,000x2회</t>
  </si>
  <si>
    <t>영도할매방역모니터링사업단 사업비</t>
  </si>
  <si>
    <t>인건비 594,000×15명×10개월
주휴 및 연차수당 1,458,000원×15명
참여자 산재보험 3,000×15명×10개월
참여자 고용보험 5,000×15명×10개월 750,000
참여자 건강보험 18,000×15명×10개월 2,700,000
참여자 장기요양 2,000×15명×10개월 300,000
회의비 15,000×15명×2회
교육비 1,000×15명×2회
참여자 국민연금 22,000×15명×10개월 3,300,000</t>
  </si>
  <si>
    <t>영도할매안심생활지원사업단 사업비</t>
  </si>
  <si>
    <t>시장진입형사업단지원 사업비</t>
  </si>
  <si>
    <t>시장진입형 사업단 지원비 2,000,000
신규사업지원 2,000,000
싱싱가게사업단 869,000(후)</t>
  </si>
  <si>
    <t>기타사업단지원 사업비</t>
  </si>
  <si>
    <t>기타복지 사업비</t>
  </si>
  <si>
    <t>보수교육비 20,000*20명
기타교육비 100,000*5회</t>
  </si>
  <si>
    <t>홍보 사업비</t>
  </si>
  <si>
    <t>지역사회 사업비</t>
  </si>
  <si>
    <t>부산영도시니어클럽에서는 2021년도 전년도 예산을 8,292,177,000원에서 9,409,298,000원 증가한 1,117,121,000원으로 편성하고자 하며 편성 사유는 아래와 같다.,</t>
    <phoneticPr fontId="2" type="noConversion"/>
  </si>
  <si>
    <t>2022년 부산영도시니어클럽 예산은 세입의 경우 사업량 증가 및 시장형사업 확대로 보조금과 사업수입이 증가하여 전반적인 수입이 증가였고, 세출의 경우 사업량 증가로 참여자 활동비 지출 등 사업비 지출이 증가하였음</t>
    <phoneticPr fontId="2" type="noConversion"/>
  </si>
  <si>
    <t>1,118,731,451원에서 1,319,920,000원으로 201,188,549원 증가
○ 시장형 사업 확대에 따라 사업단 매출 증가</t>
    <phoneticPr fontId="4" type="noConversion"/>
  </si>
  <si>
    <t>328,363,490원에서 336,685,513으로 8,322,023원 증가
○ 기관운영비 인상으로 사무비 지출 증가</t>
    <phoneticPr fontId="2" type="noConversion"/>
  </si>
  <si>
    <t>6,765,829,000원에서 7,776,460,000원으로 1,010,631,000원 증가
○ 사업량 확대 및 노인일자리사업 예산 증가로 보조금 수입 증가ㅣ</t>
    <phoneticPr fontId="4" type="noConversion"/>
  </si>
  <si>
    <t>○ HF후원사업 미확정으로 후원금 해당없음</t>
    <phoneticPr fontId="2" type="noConversion"/>
  </si>
  <si>
    <t xml:space="preserve">     부산영도시니어클럽 2022년  예산서</t>
    <phoneticPr fontId="2" type="noConversion"/>
  </si>
  <si>
    <t>2021년도</t>
    <phoneticPr fontId="2" type="noConversion"/>
  </si>
  <si>
    <t>2022년도</t>
    <phoneticPr fontId="2" type="noConversion"/>
  </si>
  <si>
    <t>비지정후원금</t>
    <phoneticPr fontId="2" type="noConversion"/>
  </si>
  <si>
    <t xml:space="preserve">법인전입금 </t>
    <phoneticPr fontId="2" type="noConversion"/>
  </si>
  <si>
    <t>영도할매방아깨비사업단사업수입15,000,000*12개월
영도할매어울림사업단사업수입 26,318,333*12개월
영도할매주차장사업단사업수입 20,000,000*12개월
영도할매요리조리사업단사업수입,2,770,000원*12개월 / 1,500,000원*12개월
영도할매급식도우미사업단수입 110,000*80명*11월
영도할매지킴이사업 수입금 14,166,666*12개월
영도할매싱싱가게사업단사업수입12,500,000*12개월
영도할매풀잎0℃카페사업단사업수입3,500,000*12개월
영도할매금비사업단사업수입 5,630,000원*12개월
영도할매스쿨존안전지킴이사업단사업수입 110,000*50명*11월</t>
  </si>
  <si>
    <t>영도할매방아깨비사업단국고보조금 2,670,000*12명*50%
영도할매어울림사업단국고보조금 2,670,000*72명*50%
영도할매주차장관리사업단국고보조금 2,670,000*25명*50%
영도할매급식도우미사업단국고보조금 237,600,000*50%
영도할매보육교사도우미사업단국고보조금 309,270,000*50%
노인일자리담당자 국고보조금 1,877,000*12명*13월*50%=146,406,000원
영도할매공공시설봉사사업단국고보조금 378,000,000*50%
영도할매싱싱가게사업단국고보조금 2,670,000*15명*50%
맑은누리사업단국고보조금148,500,000*50%+9,000,000*50%
영도할매풀잎0℃카페사업단국고보조금 2,670,000*10명*50%
학교환경관리사업단국고보조금 415,800,000*50%+25,200,000*50%
영도할매지역아동센터봉사사업단국고보조금 369,900,000*50%+26,600,000*50%
영도할매기타시설지원사업단국고보조금 221,940,000*50%+15,960,000*50%
국고보조금 346,500,000×50%
영도할매횡단보도관리사업단국고보조금475,200,000*50%+28,800,000*50%
영도할매금비사업단국고보조금 2,670,000원*15명*50%
영도할매지역공원클린사업단국고보조금 445,500,000*50%+27,000,000*50%
영도할매푸른바다사업단국고보조금326,700,000*50%+19,800,000*50%
영도할매소방안전사업단국고보조금 47,580,000*50%
장애인시설지원사업단국고보조금 73,980,000*50%+5,320,000*50%
영도할매청소년시설지원사업단국고보조금 79,300,000*50%
영도할매시니어안심생활방역단국고보조금 428,220,000×50%
마을지킴이사업단국고보조금 237,900,000×50%
영도할매시니어컨설턴트사업단 국고보조금 7,930,000*10명*50%=39,650,000
영도할매스쿨존안전지킴이사업단국고보조금 3,150,000*50명*50%
영도할매경로당환경</t>
  </si>
  <si>
    <t>기관운영보조금(시도) 247,584,000
복지포인트 100,000 ×7명 = 700,000
시간외수당  19,000 ×2시간 ×6명 ×12개월 =2,736,000
영도할매방아깨비사업단시도보조금 2,670,000*12명*50%
영도할매어울림사업단시도보조금 2,670,000*72명*50%
영도할매주차장관리사업단시도보조금 2,670,000*25명*50%
영도할매급식도우미사업단시도보조금 237,600,000*50%
영도할매보육교사도우미사업단시도보조금 309,270,000*50%
노인일자리담당자 시도보조금 1,877,000*12명*13월*50%=146,406,000원
영도할매공공시설봉사사업단시도보조금 378,000,000*50%
영도할매싱싱가게사업단시도보조금 2,670,000*15명*50%
영도할매맑은누리사업단시도보조금 297,000,000×50%+18,000,000×50%
영도할매옛이야기사업단시도보조금 55,578,000원
영도할매풀잎0℃카페사업단시도보조금 2,670,000*10명*50%
학교환경관리사업단시도보조금 415,800,000*50%+25,200,000*50%
영도할매지역아동센터봉사사업단시도보조금 369,900,000*50%+26,600,000*50%
영도할매기타시설지원사업단시도보조금 221,940,000*50%+15,960,000*50%
시도보조금 346,500,000×50%
영도할매횡단보도관리사업단시도보조금475,200,000*50%+28,800,000*50%
영도할매금비사업단시도보조금 2,670,000원*15명*50%
영도할매지역공원클린사업단시도보조금 445,500,000*50%+27,000,000*50%
영도할매푸른바다사업단시도보조금326,700,000*50%+19,800,000*50%
영도할매소방안전사업단시도보조금 47,580,000*50%
장애인시설지원사업단시도보조금 73,980,000*50%+5,320,000*50%
영도할매청소년시설지원사업단시도보조금 79,300,000*50%
영도할매시니어안심생활방역단시도보조금 428,220,000×50%
마</t>
  </si>
  <si>
    <t>기관운영 전년도이월금(보조금) 복지포인트83,300
기관운영 전년도이월금(보조금) 시간외수당 1,027,940
기관운영 전년도이월금(보조금) 퇴사자 상해 보험 34,210
기관운영 전년도이월금(보조금) 예금이자 6,370 +1
기관운영 전년도이월금(자부담) 4,003,888
기관운영 전년도이월금(자부담) 4,390
기관운영 전년도이월금(자부담) 10,500
방아깨비전년도이월금(보조금-기타예금이자) 1,840
방아깨비전년도이월금(수입금) 19,465,652
방아깨비전년도이월금(수입금-기타예금이자) 6,218
어울림전년도이월금(보조금) 24,000,000
어울림전년도이월금(보조금-기타예금이자)  11,141
어울림전년도이월금(수입금) 110,503,902
어울림전년도이월금(수입금-기타예금이자) 9,078
주차장전년도이월금(보조금-기타예금이자) 1,889
주차장전년도이월금(수입금)22,830,466
주차장전년도이월금(수입금-기타예금이자) 4360
요리조리전년도이월금(보조금) 9,800,000
요리조리전년도이월금(보조금-기타예금이자) 2,434
요리조리전년도이월금(수입금) 10,837,371
요리조리전년도이월금(수입금-기타예금이자) 1,379
급식도우미차년도이월금(보조금-기타예금이자) 6,304
급식도우미수입금이월금 3,282
보육교사도우미전년도이월금(보조금-예금이자) 13,980
보조금 반환 6,634,668/이자 7,145
영도할매지킴이사업 전년도 이월금 5,059,600원
공공시설봉사전년도이월금(보조금-예금이자) 8,890                                                공공시설봉사전년도이월금(보조금-기타예금이자) 8,818
싱싱가게전년도이월금(보조금-기타예금이자) 1,682
싱싱가게전년도이월금(수입금) 5530000
싱싱가게전년도이월금(수입금-기타예금이자)  1,628
실버보금자리사업 전년도이월금(보조금-기타예금이자) 4,661+5,339
스쿨존 2020 보험기관정산 3,010
맑은누리사업전년도이월금(보조금) 9,689
옛이</t>
  </si>
  <si>
    <t>기관운영(보-이자) 10,369
기관운영(자-이자) 5,692
방아깨비 기타예금이자수입(보조금) 2,160
방아깨비 기타예금이자수입(수입금) 5,121
어울림기타예금이자수입(보조금) 18,859
어울림기타예금이자수입(수입금) 22,020
주차장기타예금이자수입(보조금) 2,111
주차장 기타예금이자수입(수입금)3,534
요리조리기타예금이자수입(보조금) 4,000
급식도우미 예금이자 10,000
급식도우미 예금이자 수입금 5,000
보육교사도우미사업기타예금이자수입(보조금) 6,020
전담인력 예금이자 6,187
영도할매지킴이사업 기타예금이자수입 13,400원
공공시설봉사기타예금이자수입(보조금) 11,110
싱싱가게 기타예금이자수입(보조금)1,318
싱싱가게 기타예금이자수입(수입금) 4,000
실버보금자리사업기타예금이자수입(보조금) 5,339
법인전입금(후-이자) 4,360
맑은누리사업기타예금이자수입(보조금) 13,311
옛이야기기타예금이자수입(보조금) 3,910
풀잎0℃카페 기타예금이자수입(보조금)1,606
풀잎0℃카페 기타예금이자수입(수입금) 1,840
학교환경관리사업단 예금이자수입(보조금) 18,931
지역아동센터봉사기타예금이자수입(보조금) 15,967
기타시설지원기타예금이자수입(보조금) 18,092
환경개선봉사사업기타예금이자수입(보조금) 13,398
횡단보도관리사업기타예금이자수입(보조금)21,379
금비기타예금이자수입(수입금) 2,550
금비기타예금이자수입(보조금) 2,942
지역공원클린사업단 예금이자수입(보조금) 19,436
푸른바다사업기타예금이자수입(보조금) 10,000
소방안전기타예금이자수입(보조금) 5,440
영도할매장애인시설지원사업단기타예금이자수입(보조금-예금이자) 11,159
영도할매청소년시설지원사업단기타예금이자수입(보조금-예금이자) 11,159
생활방역기타예금이자수입(보조금) 2,000
마을지킴이사업기타예금이자수입(보조금) 12,407
학교교통지킴이사업단기타예금이자수입(보조금) 10,000
영도할매스쿨존안전지킴이사업단기타예금이자수입(보조금) 10</t>
  </si>
  <si>
    <t>청소용품 구입 200,000원*2회
차량비(주유, 주차, 수리 등) 40,000원*8회
명절선물비 20,000원*30명*2회
기장수수료 50,000원*12개월
부가가치세 및 법인조정세 150,000
필요물품 구입비 680,000
청소용품 구입 200,000원*2회
차량비(주유, 주차, 수리 등) 40,000원*8회
명절선물비 20,000원*30명*2회
기장수수료 50,000원*12개월
부가가치세 및 법인조정세 150,000
필요물품 구입비 680,000
문화행사비 50,000원*15명*1회</t>
  </si>
  <si>
    <t>인건비 480,000원*15명*12개월
인건비 480,000원*15명*12개월
교육비 3,000원*15명*4회
홍보비 150,000원*4회
총회, 간담회, 평가회 15,000원*15명*3회
총회, 간담회, 평가회 15,000원*15명*3회
고용,산재보험료 225,000원*12개월
노인일자리담당자 사회보험료 100,000원*6개월
차량비(주유, 주차, 수리 등) 40,000원*8회
명절선물비 20,000원*30명*2회
기장수수료 50,000원*12개월
부가가치세 및 법인조정세 150,000
필요물품 구입비 680,000
차량비(주유, 주차, 수리 등) 40,000원*8회
명절선물비 20,000원*30명*2회
기장수수료 50,000원*12개월
부가가치세 및 법인조정세 150,000
필요물품 구입비 680,000
피복비 30,000원*15명
출장비 50,000원*2회
문화행사비 50,000원*15명*1회
노인일자리담당자 연차수당 71,846원*1.5회</t>
  </si>
  <si>
    <t>자부담차년도이월금 3,138,362
방아깨비차년도이월금(보조금-기타예금이자) 2,160
방아깨비차년도이월금(수입금-기타예금이자) 6,130
방아깨비차년도이월금(수입금) 22,561,870
어울림차년도이월금(보조금-기타예금이자) 18,859
어울림차년도이월금(수입금-기타예금이자) 22,020
어울림차년도이월금(수입금) 97,864,980
주차장차년도이월금(보조금-기타예금이자) 2,111
주차장차년도이월금(수입금-기타예금이자) 4946
주차장차년도이월금(수입금) 7,317,982
요리조리차년도이월금(보조금-기타예금이자)1,376
요리조리차년도이월금(수입금-기타예금이자) 4,000
요리조리차년도이월금(수입금) 7,471,981
급식차년도이월금 10,000
보육교사도우미차년도이월금(보조금-기타예금이자) 6,020
노인일자리담당자차년도이월금 13,332
영도할매지킴이사업단 차년도이월금 4,903,000
공공시설봉사차년도이월금(보조금-기타예금이자) 11,110
싱싱가게차년도이월금(보조금-기타예금이자) 1,318
싱싱가게차년도이월금(수입금-기타예금이자) 1,682
싱싱가게차년도이월금(수입금) 7,136,318
차년도이월금(보조금-기타예금이자) 0
법인전입금(후원금)차년도이월금 5,518,487
맑은누리차년도이월금(보조금-기타예금이자) 13,311
옛이야기차년도이월금(보조금-기타예금이자) 3,910
풀잎0℃카페차년도이월금(보조금-기타예금이자) 1,606
풀잎0℃카페차년도이월금(수입금-기타예금이자) 1,840
풀잎0℃카페차년도이월금(수입금) 10,849,926
학교환경관리차년도이월금(보조금) 11,069
지역아동센터봉사차년도이월금(보조금-기타예금이자) 15,967
기타시설지원차년도이월금(보조금-기타예금이자) 18,092
차년도이월금(보조금-기타예금이자) 13,398
횡단보도관리차년도이월금(보조금-기타예금이자) 21,379
금비차년도이월금(보조금-기타예금이자) 2,942
금비차년도이월금(수입금-기타예금이자) 5,000
금비차년도이월금(수입금) 30,665,481
지역공원클린사업</t>
  </si>
  <si>
    <t>인건비 594,000*6명*10개월
주휴 및 연차수당 1,458,000*6명
노인일자리담당자연차수당 71,846원*3회
참여자산재보험 5,000*6명*10개월
참여자고용보험 3,000*6명*10개월
참여자건강보험 25,000*6명*10개월
참여자장기요양보험 3,000*6명*10개월
LH 114호 임대료,관리비  34,000*12회
참여자 명찰 60,000*1회
안내스티커 45,000*1회
문구류 30,462*1회
회의비 10,000*6명*2회
교육진행비 3,000*6명*2회
정글모 14,500*6명*1회
배상책임보험료 5,000*6명</t>
  </si>
  <si>
    <t>7,459,304,313원에서 8,790,462,844으로 1,331,158,531원으로 증가
○ 사업량 확대 및 노인일자리사업 확대에 따라 참여자 활동비 등 사업비 지출 증가</t>
    <phoneticPr fontId="4" type="noConversion"/>
  </si>
  <si>
    <t>504,509,197원에서 282,149,643원으로 222,359,554원 감소
○ 위드코로나로 인하여 사업의 원만한 추진으로 반납액 등 감소</t>
    <phoneticPr fontId="4" type="noConversion"/>
  </si>
  <si>
    <t>방아깨비 기타잡수입 3,500,000
주차장잡수입 500,000
잡수입 1,383,800
영도할매지킴이사업 잡수입 200,000원
국세환급금 외 100,000</t>
  </si>
  <si>
    <t>기관운영반환금(복지포인트) 83,300 
기관운영반환금(시간외수당) 1,027,940 
기관운영반환금(퇴사자상해보험) 34,210
기관운영반환금(보조금-이자) 6,304+1(인센티브)
기관운영반환금(불용품) 10,500
방아깨비반환금(보조금-기타예금이자) 1,840
어울림반환금(보조금) 24,000,000
어울림반환금(보조금-기타예금이자) 11,141
주차장반환금(보조금-기타예금이자) 1,889
요리조리반환금(보조금) 9,800,000
요리조리반환금(보조금-기타예금이자) 2,434
급식반환금 6,304
보육교사도우미반환금(보조금-예금이자) 13,980
노인일자리담당자차년도이월금 7,145
노인일자리담당자 차년도이월금(보-인건비) 3,893,290
노인일자리담당자 차년도이월금(보-퇴직) 704,378
노인일자리담당자 차년도이월금(보-성과금) 2,037,000
공공시설봉사반환금(보조금-예금이자) 8,890
싱싱가게비반환금(보조금-기타예금이자) 1,682
실버보금자리 반환금(보조금) 4,661+5,339
스쿨존 보험기관정산 3,010
맑은누리 반환금(보조금-기타예금이자) 9,689
인력파견 반환금 19,626원
옛이야기반환금(보조금-기타예금이자) 3,090
풀잎0℃카페반환금(보조금-기타예금이자) 1,394
학교환경관리사업단반환금(보조금-기타예금이자) 18,931
지역아동센터봉사반환금(보조금-기타예금이자) 14,033
기타시설지원반환금(보조금-기타예금이자) 11,908
도서관도우미 32원
환경개선봉사 반환금(보조금-기타예금이자) 11,602
횡단보도관리사업반환금(보조금-예금이자) 18,621
금비반환금(보조금-기타예금이자) 2,624
지역공원클린반환금(보조금-기타예금이자) 12,564
푸른바다사업반환금(보조금-예금이자) 10,000
소방안전반환금(보조금-예금이자) 4,560
장애인시설지원 반환금(보조금-예금이자) 7846
장애인시설지원 반환금(보조금) 12,004,880
청소년시설지원 반환금(보조금-예금이자) 3,142
안전생활서비스반환금(보조금-기타예금이자) 13,</t>
  </si>
  <si>
    <t>357,205,946원에서 301,831,720원으로 55,374,226원 감소
○ 반납 보조금 감소로 이월금 감소</t>
    <phoneticPr fontId="4" type="noConversion"/>
  </si>
  <si>
    <t>14,910,603원에서 6,086,280원으로 8,824,323원 감소
○ 시장형사업단 재난지원금 감소로 인하여 잡수입 감소</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</si>
</sst>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76" formatCode="_-* #,##0.0_-;\-* #,##0.0_-;_-* &quot;-&quot;?_-;_-@_-"/>
    <numFmt numFmtId="177" formatCode="#,##0_ "/>
  </numFmts>
  <fonts count="37"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sz val="8"/>
      <name val="돋움"/>
      <family val="3"/>
      <charset val="129"/>
    </font>
    <font>
      <sz val="11"/>
      <name val="돋움"/>
      <family val="3"/>
      <charset val="129"/>
    </font>
    <font>
      <sz val="8"/>
      <name val="맑은 고딕"/>
      <family val="3"/>
      <charset val="129"/>
    </font>
    <font>
      <b/>
      <sz val="20"/>
      <color rgb="FF000000"/>
      <name val="굴림체"/>
      <family val="3"/>
      <charset val="129"/>
    </font>
    <font>
      <sz val="11"/>
      <color theme="1"/>
      <name val="굴림체"/>
      <family val="3"/>
      <charset val="129"/>
    </font>
    <font>
      <sz val="18"/>
      <name val="굴림"/>
      <family val="3"/>
      <charset val="129"/>
    </font>
    <font>
      <sz val="18"/>
      <color rgb="FF000000"/>
      <name val="굴림"/>
      <family val="3"/>
      <charset val="129"/>
    </font>
    <font>
      <sz val="18"/>
      <color theme="1"/>
      <name val="굴림"/>
      <family val="3"/>
      <charset val="129"/>
    </font>
    <font>
      <b/>
      <sz val="36"/>
      <color rgb="FF000000"/>
      <name val="굴림"/>
      <family val="3"/>
      <charset val="129"/>
    </font>
    <font>
      <sz val="20"/>
      <name val="굴림체"/>
      <family val="3"/>
      <charset val="129"/>
    </font>
    <font>
      <sz val="20"/>
      <color rgb="FF000000"/>
      <name val="굴림체"/>
      <family val="3"/>
      <charset val="129"/>
    </font>
    <font>
      <b/>
      <sz val="26"/>
      <color rgb="FF000000"/>
      <name val="굴림체"/>
      <family val="3"/>
      <charset val="129"/>
    </font>
    <font>
      <sz val="18"/>
      <name val="굴림체"/>
      <family val="3"/>
      <charset val="129"/>
    </font>
    <font>
      <b/>
      <sz val="25"/>
      <color theme="1"/>
      <name val="굴림체"/>
      <family val="3"/>
      <charset val="129"/>
    </font>
    <font>
      <b/>
      <sz val="18"/>
      <color theme="1"/>
      <name val="굴림체"/>
      <family val="3"/>
      <charset val="129"/>
    </font>
    <font>
      <sz val="18"/>
      <color theme="1"/>
      <name val="굴림체"/>
      <family val="3"/>
      <charset val="129"/>
    </font>
    <font>
      <sz val="18"/>
      <color rgb="FF000000"/>
      <name val="굴림체"/>
      <family val="3"/>
      <charset val="129"/>
    </font>
    <font>
      <b/>
      <sz val="11"/>
      <color theme="1"/>
      <name val="굴림체"/>
      <family val="3"/>
      <charset val="129"/>
    </font>
    <font>
      <b/>
      <sz val="18"/>
      <name val="굴림체"/>
      <family val="3"/>
      <charset val="129"/>
    </font>
    <font>
      <b/>
      <sz val="11"/>
      <name val="굴림체"/>
      <family val="3"/>
      <charset val="129"/>
    </font>
    <font>
      <sz val="14"/>
      <color theme="1"/>
      <name val="굴림체"/>
      <family val="3"/>
      <charset val="129"/>
    </font>
    <font>
      <sz val="20"/>
      <name val="돋움"/>
      <family val="3"/>
      <charset val="129"/>
    </font>
    <font>
      <sz val="22"/>
      <name val="돋움"/>
      <family val="3"/>
      <charset val="129"/>
    </font>
    <font>
      <sz val="12"/>
      <color theme="1"/>
      <name val="굴림체"/>
      <family val="3"/>
      <charset val="129"/>
    </font>
    <font>
      <sz val="16"/>
      <color theme="1"/>
      <name val="굴림체"/>
      <family val="3"/>
      <charset val="129"/>
    </font>
    <font>
      <sz val="16"/>
      <name val="돋움"/>
      <family val="3"/>
      <charset val="129"/>
    </font>
    <font>
      <sz val="11"/>
      <color rgb="FF000000"/>
      <name val="굴림체"/>
      <family val="3"/>
      <charset val="129"/>
    </font>
    <font>
      <sz val="12"/>
      <color rgb="FF000000"/>
      <name val="굴림체"/>
      <family val="3"/>
      <charset val="129"/>
    </font>
    <font>
      <sz val="18"/>
      <color rgb="FF286892"/>
      <name val="굴림체"/>
      <family val="3"/>
      <charset val="129"/>
    </font>
    <font>
      <b/>
      <sz val="18"/>
      <color rgb="FF000000"/>
      <name val="굴림체"/>
      <family val="3"/>
      <charset val="129"/>
    </font>
    <font>
      <b/>
      <sz val="11"/>
      <color rgb="FF000000"/>
      <name val="굴림체"/>
      <family val="3"/>
      <charset val="129"/>
    </font>
    <font>
      <b/>
      <sz val="12"/>
      <color rgb="FF000000"/>
      <name val="굴림체"/>
      <family val="3"/>
      <charset val="129"/>
    </font>
    <font>
      <sz val="9"/>
      <color rgb="FF000000"/>
      <name val="굴림체"/>
      <family val="3"/>
      <charset val="129"/>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4F4F4"/>
        <bgColor indexed="64"/>
      </patternFill>
    </fill>
    <fill>
      <patternFill patternType="solid">
        <fgColor rgb="FFFFF0F5"/>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thin">
        <color indexed="64"/>
      </left>
      <right/>
      <top style="medium">
        <color indexed="64"/>
      </top>
      <bottom style="double">
        <color indexed="64"/>
      </bottom>
      <diagonal/>
    </border>
    <border>
      <left style="hair">
        <color indexed="64"/>
      </left>
      <right/>
      <top style="double">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medium">
        <color indexed="64"/>
      </left>
      <right style="thin">
        <color rgb="FF000000"/>
      </right>
      <top/>
      <bottom style="double">
        <color indexed="64"/>
      </bottom>
      <diagonal/>
    </border>
    <border>
      <left style="thin">
        <color rgb="FF000000"/>
      </left>
      <right style="thin">
        <color rgb="FF000000"/>
      </right>
      <top/>
      <bottom style="double">
        <color indexed="64"/>
      </bottom>
      <diagonal/>
    </border>
    <border>
      <left style="thin">
        <color rgb="FF000000"/>
      </left>
      <right style="medium">
        <color indexed="64"/>
      </right>
      <top/>
      <bottom style="double">
        <color indexed="64"/>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thin">
        <color rgb="FF000000"/>
      </right>
      <top style="thin">
        <color indexed="64"/>
      </top>
      <bottom style="thin">
        <color indexed="64"/>
      </bottom>
      <diagonal/>
    </border>
    <border>
      <left style="medium">
        <color indexed="64"/>
      </left>
      <right/>
      <top/>
      <bottom style="double">
        <color indexed="64"/>
      </bottom>
      <diagonal/>
    </border>
    <border>
      <left style="medium">
        <color indexed="64"/>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000000"/>
      </right>
      <top/>
      <bottom style="medium">
        <color indexed="64"/>
      </bottom>
      <diagonal/>
    </border>
    <border>
      <left style="thin">
        <color rgb="FF000000"/>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right style="thin">
        <color rgb="FF000000"/>
      </right>
      <top style="medium">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s>
  <cellStyleXfs count="9">
    <xf numFmtId="0" fontId="0" fillId="0" borderId="0">
      <alignment vertical="center"/>
    </xf>
    <xf numFmtId="0" fontId="3" fillId="0" borderId="0">
      <alignment vertical="center"/>
    </xf>
    <xf numFmtId="41" fontId="3" fillId="0" borderId="0" applyFont="0" applyFill="0" applyBorder="0" applyAlignment="0" applyProtection="0">
      <alignment vertical="center"/>
    </xf>
    <xf numFmtId="0" fontId="5" fillId="0" borderId="0"/>
    <xf numFmtId="41" fontId="5" fillId="0" borderId="0" applyFont="0" applyFill="0" applyBorder="0" applyAlignment="0" applyProtection="0"/>
    <xf numFmtId="0" fontId="1" fillId="0" borderId="0">
      <alignment vertical="center"/>
    </xf>
    <xf numFmtId="0" fontId="1" fillId="0" borderId="0">
      <alignment vertical="center"/>
    </xf>
    <xf numFmtId="0" fontId="5" fillId="0" borderId="0"/>
    <xf numFmtId="41" fontId="1" fillId="0" borderId="0" applyFont="0" applyFill="0" applyBorder="0" applyAlignment="0" applyProtection="0">
      <alignment vertical="center"/>
    </xf>
  </cellStyleXfs>
  <cellXfs count="201">
    <xf numFmtId="0" fontId="0" fillId="0" borderId="0" xfId="0">
      <alignment vertical="center"/>
    </xf>
    <xf numFmtId="0" fontId="5" fillId="0" borderId="0" xfId="3"/>
    <xf numFmtId="0" fontId="9" fillId="0" borderId="0" xfId="3" applyFont="1" applyAlignment="1">
      <alignment vertical="center"/>
    </xf>
    <xf numFmtId="0" fontId="9" fillId="0" borderId="6" xfId="3" applyFont="1" applyBorder="1" applyAlignment="1">
      <alignment vertical="center"/>
    </xf>
    <xf numFmtId="0" fontId="9" fillId="0" borderId="5" xfId="3" applyFont="1" applyBorder="1" applyAlignment="1">
      <alignment vertical="center"/>
    </xf>
    <xf numFmtId="0" fontId="9" fillId="0" borderId="7" xfId="3" applyFont="1" applyBorder="1" applyAlignment="1">
      <alignment vertical="center"/>
    </xf>
    <xf numFmtId="0" fontId="9" fillId="0" borderId="4" xfId="3" applyFont="1" applyBorder="1" applyAlignment="1">
      <alignment vertical="center"/>
    </xf>
    <xf numFmtId="0" fontId="9" fillId="0" borderId="0" xfId="3" applyFont="1" applyBorder="1" applyAlignment="1">
      <alignment vertical="center"/>
    </xf>
    <xf numFmtId="0" fontId="10" fillId="0" borderId="0" xfId="3" applyFont="1" applyBorder="1" applyAlignment="1">
      <alignment horizontal="center" vertical="center"/>
    </xf>
    <xf numFmtId="0" fontId="9" fillId="0" borderId="8" xfId="3" applyFont="1" applyBorder="1" applyAlignment="1">
      <alignment vertical="center"/>
    </xf>
    <xf numFmtId="0" fontId="9" fillId="0" borderId="4" xfId="3" applyFont="1" applyBorder="1" applyAlignment="1">
      <alignment vertical="center" wrapText="1"/>
    </xf>
    <xf numFmtId="0" fontId="9" fillId="0" borderId="8" xfId="3" applyFont="1" applyBorder="1" applyAlignment="1"/>
    <xf numFmtId="0" fontId="9" fillId="0" borderId="0" xfId="3" applyFont="1" applyBorder="1" applyAlignment="1">
      <alignment horizontal="center" vertical="center"/>
    </xf>
    <xf numFmtId="0" fontId="9" fillId="0" borderId="0" xfId="3" applyFont="1" applyBorder="1" applyAlignment="1">
      <alignment horizontal="left" vertical="center"/>
    </xf>
    <xf numFmtId="0" fontId="9" fillId="0" borderId="9" xfId="3" applyFont="1" applyBorder="1" applyAlignment="1">
      <alignment vertical="center"/>
    </xf>
    <xf numFmtId="0" fontId="9" fillId="0" borderId="3" xfId="3" applyFont="1" applyBorder="1" applyAlignment="1">
      <alignment vertical="center"/>
    </xf>
    <xf numFmtId="0" fontId="9" fillId="0" borderId="10" xfId="3" applyFont="1" applyBorder="1" applyAlignment="1">
      <alignment vertical="center"/>
    </xf>
    <xf numFmtId="0" fontId="9" fillId="0" borderId="0" xfId="3" applyFont="1"/>
    <xf numFmtId="0" fontId="13" fillId="0" borderId="0" xfId="3" applyFont="1" applyAlignment="1">
      <alignment vertical="center"/>
    </xf>
    <xf numFmtId="0" fontId="14" fillId="0" borderId="0" xfId="3" applyFont="1" applyAlignment="1">
      <alignment horizontal="center"/>
    </xf>
    <xf numFmtId="0" fontId="13" fillId="0" borderId="0" xfId="3" applyFont="1"/>
    <xf numFmtId="0" fontId="7" fillId="0" borderId="16" xfId="3" applyFont="1" applyBorder="1" applyAlignment="1">
      <alignment horizontal="center" vertical="center" wrapText="1"/>
    </xf>
    <xf numFmtId="0" fontId="14" fillId="2" borderId="17" xfId="3" applyFont="1" applyFill="1" applyBorder="1" applyAlignment="1">
      <alignment horizontal="left" vertical="center" wrapText="1"/>
    </xf>
    <xf numFmtId="0" fontId="14" fillId="2" borderId="17" xfId="3" applyFont="1" applyFill="1" applyBorder="1" applyAlignment="1">
      <alignment vertical="center" wrapText="1"/>
    </xf>
    <xf numFmtId="0" fontId="7" fillId="0" borderId="18" xfId="3" applyFont="1" applyBorder="1" applyAlignment="1">
      <alignment horizontal="center" vertical="center" wrapText="1"/>
    </xf>
    <xf numFmtId="0" fontId="14" fillId="2" borderId="19" xfId="3" applyFont="1" applyFill="1" applyBorder="1" applyAlignment="1">
      <alignment horizontal="left" vertical="center" wrapText="1"/>
    </xf>
    <xf numFmtId="0" fontId="14" fillId="2" borderId="20" xfId="3" applyFont="1" applyFill="1" applyBorder="1" applyAlignment="1">
      <alignment vertical="center" wrapText="1"/>
    </xf>
    <xf numFmtId="0" fontId="7" fillId="0" borderId="25" xfId="7" applyFont="1" applyFill="1" applyBorder="1" applyAlignment="1">
      <alignment horizontal="center" vertical="center" wrapText="1"/>
    </xf>
    <xf numFmtId="0" fontId="7" fillId="0" borderId="26" xfId="7" applyFont="1" applyFill="1" applyBorder="1" applyAlignment="1">
      <alignment horizontal="center" vertical="center" wrapText="1"/>
    </xf>
    <xf numFmtId="0" fontId="7" fillId="0" borderId="28" xfId="7" applyFont="1" applyFill="1" applyBorder="1" applyAlignment="1">
      <alignment horizontal="center" vertical="center" wrapText="1"/>
    </xf>
    <xf numFmtId="0" fontId="7" fillId="0" borderId="29" xfId="7" applyFont="1" applyFill="1" applyBorder="1" applyAlignment="1">
      <alignment horizontal="center" vertical="center" wrapText="1"/>
    </xf>
    <xf numFmtId="0" fontId="7" fillId="2" borderId="30" xfId="3" applyFont="1" applyFill="1" applyBorder="1" applyAlignment="1">
      <alignment horizontal="center" vertical="center" wrapText="1"/>
    </xf>
    <xf numFmtId="0" fontId="7" fillId="2" borderId="31" xfId="3" applyFont="1" applyFill="1" applyBorder="1" applyAlignment="1">
      <alignment horizontal="center" vertical="center" wrapText="1"/>
    </xf>
    <xf numFmtId="0" fontId="16" fillId="0" borderId="40" xfId="0" applyFont="1" applyFill="1" applyBorder="1" applyAlignment="1">
      <alignment horizontal="center" vertical="center" shrinkToFit="1"/>
    </xf>
    <xf numFmtId="0" fontId="8" fillId="0" borderId="0" xfId="0" applyFont="1" applyFill="1" applyAlignment="1">
      <alignment vertical="center" shrinkToFit="1"/>
    </xf>
    <xf numFmtId="3" fontId="25" fillId="0" borderId="0" xfId="3" applyNumberFormat="1" applyFont="1"/>
    <xf numFmtId="3" fontId="26" fillId="0" borderId="0" xfId="3" applyNumberFormat="1" applyFont="1"/>
    <xf numFmtId="0" fontId="18" fillId="0" borderId="0" xfId="0" applyFont="1" applyFill="1" applyAlignment="1">
      <alignment horizontal="center" vertical="center" wrapText="1" shrinkToFit="1"/>
    </xf>
    <xf numFmtId="0" fontId="18" fillId="0" borderId="0" xfId="0" applyFont="1" applyFill="1" applyAlignment="1">
      <alignment horizontal="center" vertical="center" shrinkToFit="1"/>
    </xf>
    <xf numFmtId="0" fontId="18" fillId="0" borderId="0" xfId="0" applyFont="1" applyFill="1" applyAlignment="1">
      <alignment horizontal="right" vertical="center" shrinkToFit="1"/>
    </xf>
    <xf numFmtId="0" fontId="21" fillId="0" borderId="0" xfId="0" applyFont="1" applyFill="1" applyAlignment="1">
      <alignment horizontal="center" vertical="center" shrinkToFit="1"/>
    </xf>
    <xf numFmtId="0" fontId="19" fillId="0" borderId="0" xfId="0" applyFont="1" applyFill="1" applyAlignment="1">
      <alignment horizontal="center" vertical="center" shrinkToFit="1"/>
    </xf>
    <xf numFmtId="0" fontId="19" fillId="0" borderId="0" xfId="0" applyFont="1" applyFill="1" applyAlignment="1">
      <alignment vertical="center" shrinkToFit="1"/>
    </xf>
    <xf numFmtId="0" fontId="19" fillId="0" borderId="11"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24" fillId="0" borderId="0" xfId="0" applyFont="1" applyFill="1" applyAlignment="1">
      <alignment vertical="center" shrinkToFit="1"/>
    </xf>
    <xf numFmtId="41" fontId="27" fillId="0" borderId="0" xfId="8" applyFont="1" applyFill="1" applyAlignment="1">
      <alignment vertical="center" shrinkToFit="1"/>
    </xf>
    <xf numFmtId="0" fontId="19" fillId="0" borderId="0" xfId="0" applyFont="1" applyFill="1" applyAlignment="1">
      <alignment horizontal="right" vertical="center" shrinkToFit="1"/>
    </xf>
    <xf numFmtId="176" fontId="27" fillId="0" borderId="0" xfId="0" applyNumberFormat="1" applyFont="1" applyFill="1" applyAlignment="1">
      <alignment vertical="center" shrinkToFit="1"/>
    </xf>
    <xf numFmtId="0" fontId="21" fillId="0" borderId="0" xfId="0" applyFont="1" applyFill="1" applyAlignment="1">
      <alignment vertical="center" shrinkToFit="1"/>
    </xf>
    <xf numFmtId="0" fontId="18" fillId="0" borderId="0" xfId="0" applyFont="1" applyFill="1" applyAlignment="1">
      <alignment vertical="center" shrinkToFit="1"/>
    </xf>
    <xf numFmtId="0" fontId="29" fillId="0" borderId="0" xfId="3" applyFont="1"/>
    <xf numFmtId="0" fontId="19" fillId="0" borderId="40" xfId="0" applyFont="1" applyFill="1" applyBorder="1" applyAlignment="1">
      <alignment horizontal="center" vertical="center" shrinkToFit="1"/>
    </xf>
    <xf numFmtId="0" fontId="19" fillId="0" borderId="41" xfId="0" applyFont="1" applyFill="1" applyBorder="1" applyAlignment="1">
      <alignment horizontal="center" vertical="center" shrinkToFit="1"/>
    </xf>
    <xf numFmtId="0" fontId="20" fillId="0" borderId="11" xfId="0" applyFont="1" applyFill="1" applyBorder="1" applyAlignment="1">
      <alignment horizontal="left" vertical="center" wrapText="1"/>
    </xf>
    <xf numFmtId="177" fontId="10" fillId="0" borderId="11" xfId="0" applyNumberFormat="1" applyFont="1" applyFill="1" applyBorder="1" applyAlignment="1">
      <alignment horizontal="right" vertical="center" wrapText="1"/>
    </xf>
    <xf numFmtId="0" fontId="20" fillId="0" borderId="13" xfId="0" applyFont="1" applyFill="1" applyBorder="1" applyAlignment="1">
      <alignment horizontal="left" vertical="center" wrapText="1"/>
    </xf>
    <xf numFmtId="177" fontId="10" fillId="0" borderId="13" xfId="0" applyNumberFormat="1" applyFont="1" applyFill="1" applyBorder="1" applyAlignment="1">
      <alignment horizontal="right" vertical="center" wrapText="1"/>
    </xf>
    <xf numFmtId="0" fontId="20" fillId="0" borderId="58" xfId="0" applyFont="1" applyFill="1" applyBorder="1" applyAlignment="1">
      <alignment horizontal="left" vertical="center" wrapText="1"/>
    </xf>
    <xf numFmtId="177" fontId="10" fillId="0" borderId="58" xfId="0" applyNumberFormat="1" applyFont="1" applyFill="1" applyBorder="1" applyAlignment="1">
      <alignment horizontal="right" vertical="center" wrapText="1"/>
    </xf>
    <xf numFmtId="0" fontId="20" fillId="0" borderId="46" xfId="0" applyFont="1" applyFill="1" applyBorder="1" applyAlignment="1">
      <alignment horizontal="center" vertical="center" shrinkToFit="1"/>
    </xf>
    <xf numFmtId="0" fontId="20" fillId="0" borderId="45" xfId="0" applyFont="1" applyFill="1" applyBorder="1" applyAlignment="1">
      <alignment horizontal="left" vertical="center" wrapText="1"/>
    </xf>
    <xf numFmtId="177" fontId="10" fillId="0" borderId="45" xfId="0" applyNumberFormat="1" applyFont="1" applyFill="1" applyBorder="1" applyAlignment="1">
      <alignment horizontal="right" vertical="center" wrapText="1"/>
    </xf>
    <xf numFmtId="0" fontId="20" fillId="0" borderId="47" xfId="0" applyFont="1" applyFill="1" applyBorder="1" applyAlignment="1">
      <alignment horizontal="center" vertical="center" shrinkToFit="1"/>
    </xf>
    <xf numFmtId="0" fontId="20" fillId="0" borderId="11" xfId="0" applyFont="1" applyFill="1" applyBorder="1" applyAlignment="1">
      <alignment horizontal="right" vertical="center" wrapText="1"/>
    </xf>
    <xf numFmtId="3" fontId="20" fillId="0" borderId="45" xfId="0" applyNumberFormat="1" applyFont="1" applyFill="1" applyBorder="1" applyAlignment="1">
      <alignment horizontal="right" vertical="center" wrapText="1"/>
    </xf>
    <xf numFmtId="3" fontId="20" fillId="0" borderId="11" xfId="0" applyNumberFormat="1" applyFont="1" applyFill="1" applyBorder="1" applyAlignment="1">
      <alignment horizontal="left" vertical="center" wrapText="1"/>
    </xf>
    <xf numFmtId="3" fontId="20" fillId="0" borderId="13" xfId="0" applyNumberFormat="1" applyFont="1" applyFill="1" applyBorder="1" applyAlignment="1">
      <alignment horizontal="left" vertical="center" wrapText="1"/>
    </xf>
    <xf numFmtId="41" fontId="20" fillId="0" borderId="13" xfId="8" applyFont="1" applyFill="1" applyBorder="1" applyAlignment="1">
      <alignment horizontal="left" vertical="center" wrapText="1"/>
    </xf>
    <xf numFmtId="0" fontId="16" fillId="0" borderId="0" xfId="0" applyFont="1" applyFill="1" applyAlignment="1">
      <alignment vertical="center" shrinkToFit="1"/>
    </xf>
    <xf numFmtId="3" fontId="22" fillId="0" borderId="55" xfId="0" applyNumberFormat="1" applyFont="1" applyFill="1" applyBorder="1" applyAlignment="1">
      <alignment horizontal="right" vertical="center" shrinkToFit="1"/>
    </xf>
    <xf numFmtId="3" fontId="22" fillId="0" borderId="57" xfId="0" applyNumberFormat="1" applyFont="1" applyFill="1" applyBorder="1" applyAlignment="1">
      <alignment horizontal="right" vertical="center" shrinkToFit="1"/>
    </xf>
    <xf numFmtId="0" fontId="23" fillId="0" borderId="0" xfId="0" applyFont="1" applyFill="1" applyAlignment="1">
      <alignment vertical="center" shrinkToFit="1"/>
    </xf>
    <xf numFmtId="0" fontId="8" fillId="0" borderId="0" xfId="0" applyFont="1" applyFill="1" applyAlignment="1">
      <alignment horizontal="center" vertical="center" shrinkToFit="1"/>
    </xf>
    <xf numFmtId="0" fontId="20" fillId="0" borderId="12" xfId="0" applyFont="1" applyFill="1" applyBorder="1" applyAlignment="1">
      <alignment vertical="center" wrapText="1"/>
    </xf>
    <xf numFmtId="0" fontId="20" fillId="0" borderId="11" xfId="0" applyFont="1" applyFill="1" applyBorder="1" applyAlignment="1">
      <alignment vertical="center" wrapText="1"/>
    </xf>
    <xf numFmtId="177" fontId="28" fillId="0" borderId="0" xfId="0" applyNumberFormat="1" applyFont="1" applyFill="1" applyAlignment="1">
      <alignment vertical="center" shrinkToFit="1"/>
    </xf>
    <xf numFmtId="0" fontId="14" fillId="0" borderId="21" xfId="3" applyFont="1" applyFill="1" applyBorder="1" applyAlignment="1">
      <alignment vertical="center" wrapText="1"/>
    </xf>
    <xf numFmtId="0" fontId="14" fillId="0" borderId="17" xfId="3" applyFont="1" applyFill="1" applyBorder="1" applyAlignment="1">
      <alignment horizontal="left" vertical="center" wrapText="1"/>
    </xf>
    <xf numFmtId="0" fontId="22" fillId="0" borderId="52" xfId="0" applyFont="1" applyFill="1" applyBorder="1" applyAlignment="1">
      <alignment horizontal="center" vertical="center" shrinkToFit="1"/>
    </xf>
    <xf numFmtId="0" fontId="22" fillId="0" borderId="53" xfId="0" applyFont="1" applyFill="1" applyBorder="1" applyAlignment="1">
      <alignment horizontal="center" vertical="center" shrinkToFit="1"/>
    </xf>
    <xf numFmtId="0" fontId="22" fillId="0" borderId="54" xfId="0" applyFont="1" applyFill="1" applyBorder="1" applyAlignment="1">
      <alignment horizontal="center" vertical="center" shrinkToFit="1"/>
    </xf>
    <xf numFmtId="0" fontId="22" fillId="0" borderId="56" xfId="0" applyFont="1" applyFill="1" applyBorder="1" applyAlignment="1">
      <alignment horizontal="center" vertical="center" shrinkToFit="1"/>
    </xf>
    <xf numFmtId="0" fontId="20" fillId="0" borderId="11" xfId="0" applyFont="1" applyFill="1" applyBorder="1" applyAlignment="1">
      <alignment horizontal="left" vertical="center" wrapText="1"/>
    </xf>
    <xf numFmtId="0" fontId="20" fillId="3" borderId="12" xfId="0" applyFont="1" applyFill="1" applyBorder="1" applyAlignment="1">
      <alignment horizontal="center" vertical="center" wrapText="1"/>
    </xf>
    <xf numFmtId="0" fontId="20" fillId="3" borderId="45" xfId="0" applyFont="1" applyFill="1" applyBorder="1" applyAlignment="1">
      <alignment horizontal="left" vertical="center" wrapText="1"/>
    </xf>
    <xf numFmtId="3" fontId="20" fillId="3" borderId="45" xfId="0" applyNumberFormat="1" applyFont="1" applyFill="1" applyBorder="1" applyAlignment="1">
      <alignment horizontal="right" vertical="center" wrapText="1"/>
    </xf>
    <xf numFmtId="0" fontId="20" fillId="3" borderId="45" xfId="0" applyFont="1" applyFill="1" applyBorder="1" applyAlignment="1">
      <alignment horizontal="right" vertical="center" wrapText="1"/>
    </xf>
    <xf numFmtId="0" fontId="20" fillId="4" borderId="11" xfId="0" applyFont="1" applyFill="1" applyBorder="1" applyAlignment="1">
      <alignment horizontal="center" vertical="center" wrapText="1"/>
    </xf>
    <xf numFmtId="0" fontId="20" fillId="4" borderId="13" xfId="0" applyFont="1" applyFill="1" applyBorder="1" applyAlignment="1">
      <alignment horizontal="center" vertical="center" wrapText="1"/>
    </xf>
    <xf numFmtId="0" fontId="20" fillId="4" borderId="13" xfId="0" applyFont="1" applyFill="1" applyBorder="1" applyAlignment="1">
      <alignment horizontal="left" vertical="center" wrapText="1"/>
    </xf>
    <xf numFmtId="0" fontId="20" fillId="4" borderId="11" xfId="0" applyFont="1" applyFill="1" applyBorder="1" applyAlignment="1">
      <alignment horizontal="left" vertical="center" wrapText="1"/>
    </xf>
    <xf numFmtId="3" fontId="20" fillId="4" borderId="11" xfId="0" applyNumberFormat="1" applyFont="1" applyFill="1" applyBorder="1" applyAlignment="1">
      <alignment horizontal="right" vertical="center" wrapText="1"/>
    </xf>
    <xf numFmtId="0" fontId="20" fillId="4" borderId="11" xfId="0" applyFont="1" applyFill="1" applyBorder="1" applyAlignment="1">
      <alignment horizontal="right" vertical="center" wrapText="1"/>
    </xf>
    <xf numFmtId="0" fontId="20" fillId="3" borderId="11"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20" fillId="3" borderId="13" xfId="0" applyFont="1" applyFill="1" applyBorder="1" applyAlignment="1">
      <alignment horizontal="left" vertical="center" wrapText="1"/>
    </xf>
    <xf numFmtId="0" fontId="20" fillId="3" borderId="11" xfId="0" applyFont="1" applyFill="1" applyBorder="1" applyAlignment="1">
      <alignment horizontal="left" vertical="center" wrapText="1"/>
    </xf>
    <xf numFmtId="3" fontId="20" fillId="3" borderId="11" xfId="0" applyNumberFormat="1" applyFont="1" applyFill="1" applyBorder="1" applyAlignment="1">
      <alignment horizontal="right" vertical="center" wrapText="1"/>
    </xf>
    <xf numFmtId="0" fontId="20" fillId="3" borderId="11" xfId="0" applyFont="1" applyFill="1" applyBorder="1" applyAlignment="1">
      <alignment horizontal="right" vertical="center" wrapText="1"/>
    </xf>
    <xf numFmtId="0" fontId="19" fillId="0" borderId="60" xfId="0" applyFont="1" applyFill="1" applyBorder="1" applyAlignment="1">
      <alignment horizontal="center" vertical="center" wrapText="1"/>
    </xf>
    <xf numFmtId="0" fontId="24" fillId="0" borderId="60" xfId="0" applyFont="1" applyFill="1" applyBorder="1" applyAlignment="1">
      <alignment horizontal="center" vertical="center" wrapText="1"/>
    </xf>
    <xf numFmtId="0" fontId="18" fillId="0" borderId="9" xfId="0" applyFont="1" applyFill="1" applyBorder="1" applyAlignment="1">
      <alignment horizontal="center" vertical="center" shrinkToFit="1"/>
    </xf>
    <xf numFmtId="0" fontId="20" fillId="3" borderId="46" xfId="0" applyFont="1" applyFill="1" applyBorder="1" applyAlignment="1">
      <alignment horizontal="center" vertical="center" wrapText="1"/>
    </xf>
    <xf numFmtId="0" fontId="20" fillId="4" borderId="47" xfId="0" applyFont="1" applyFill="1" applyBorder="1" applyAlignment="1">
      <alignment horizontal="center" vertical="center" wrapText="1"/>
    </xf>
    <xf numFmtId="0" fontId="30" fillId="4" borderId="48" xfId="0" applyFont="1" applyFill="1" applyBorder="1" applyAlignment="1">
      <alignment horizontal="left" vertical="center" wrapText="1"/>
    </xf>
    <xf numFmtId="0" fontId="20" fillId="3" borderId="47" xfId="0" applyFont="1" applyFill="1" applyBorder="1" applyAlignment="1">
      <alignment horizontal="center" vertical="center" wrapText="1"/>
    </xf>
    <xf numFmtId="0" fontId="30" fillId="3" borderId="48" xfId="0" applyFont="1" applyFill="1" applyBorder="1" applyAlignment="1">
      <alignment horizontal="left" vertical="center" wrapText="1"/>
    </xf>
    <xf numFmtId="0" fontId="33" fillId="5" borderId="49" xfId="0" applyFont="1" applyFill="1" applyBorder="1" applyAlignment="1">
      <alignment horizontal="center" vertical="center" wrapText="1"/>
    </xf>
    <xf numFmtId="0" fontId="33" fillId="5" borderId="50" xfId="0" applyFont="1" applyFill="1" applyBorder="1" applyAlignment="1">
      <alignment horizontal="center" vertical="center" wrapText="1"/>
    </xf>
    <xf numFmtId="0" fontId="33" fillId="5" borderId="50" xfId="0" applyFont="1" applyFill="1" applyBorder="1" applyAlignment="1">
      <alignment horizontal="left" vertical="center" wrapText="1"/>
    </xf>
    <xf numFmtId="3" fontId="33" fillId="5" borderId="50" xfId="0" applyNumberFormat="1" applyFont="1" applyFill="1" applyBorder="1" applyAlignment="1">
      <alignment horizontal="right" vertical="center" wrapText="1"/>
    </xf>
    <xf numFmtId="0" fontId="33" fillId="5" borderId="50" xfId="0" applyFont="1" applyFill="1" applyBorder="1" applyAlignment="1">
      <alignment horizontal="right" vertical="center" wrapText="1"/>
    </xf>
    <xf numFmtId="0" fontId="32" fillId="0" borderId="40" xfId="0" applyFont="1" applyBorder="1" applyAlignment="1">
      <alignment horizontal="center" vertical="center" wrapText="1"/>
    </xf>
    <xf numFmtId="0" fontId="31" fillId="3" borderId="48" xfId="0" applyFont="1" applyFill="1" applyBorder="1" applyAlignment="1">
      <alignment horizontal="left" vertical="center" wrapText="1"/>
    </xf>
    <xf numFmtId="0" fontId="31" fillId="4" borderId="48" xfId="0" applyFont="1" applyFill="1" applyBorder="1" applyAlignment="1">
      <alignment horizontal="left" vertical="center" wrapText="1"/>
    </xf>
    <xf numFmtId="0" fontId="35" fillId="5" borderId="51" xfId="0" applyFont="1" applyFill="1" applyBorder="1" applyAlignment="1">
      <alignment horizontal="left" vertical="center" wrapText="1"/>
    </xf>
    <xf numFmtId="0" fontId="20" fillId="0" borderId="63" xfId="0" applyFont="1" applyFill="1" applyBorder="1" applyAlignment="1">
      <alignment horizontal="left" vertical="center" wrapText="1"/>
    </xf>
    <xf numFmtId="0" fontId="22" fillId="0" borderId="66" xfId="0" applyFont="1" applyFill="1" applyBorder="1" applyAlignment="1">
      <alignment horizontal="center" vertical="center" shrinkToFit="1"/>
    </xf>
    <xf numFmtId="0" fontId="8" fillId="0" borderId="44" xfId="0" applyFont="1" applyFill="1" applyBorder="1" applyAlignment="1">
      <alignment horizontal="center" vertical="center" shrinkToFit="1"/>
    </xf>
    <xf numFmtId="0" fontId="20" fillId="0" borderId="62" xfId="0" applyFont="1" applyFill="1" applyBorder="1" applyAlignment="1">
      <alignment horizontal="left" vertical="center" wrapText="1"/>
    </xf>
    <xf numFmtId="0" fontId="8" fillId="0" borderId="1" xfId="0" applyFont="1" applyFill="1" applyBorder="1" applyAlignment="1">
      <alignment horizontal="center" vertical="center" shrinkToFit="1"/>
    </xf>
    <xf numFmtId="0" fontId="8" fillId="0" borderId="2" xfId="0" applyFont="1" applyFill="1" applyBorder="1" applyAlignment="1">
      <alignment vertical="center" shrinkToFit="1"/>
    </xf>
    <xf numFmtId="0" fontId="20" fillId="0" borderId="67" xfId="0" applyFont="1" applyFill="1" applyBorder="1" applyAlignment="1">
      <alignment horizontal="right" vertical="center" wrapText="1"/>
    </xf>
    <xf numFmtId="0" fontId="8" fillId="0" borderId="68" xfId="0" applyFont="1" applyFill="1" applyBorder="1" applyAlignment="1">
      <alignment vertical="center" shrinkToFit="1"/>
    </xf>
    <xf numFmtId="3" fontId="20" fillId="0" borderId="61" xfId="0" applyNumberFormat="1" applyFont="1" applyFill="1" applyBorder="1" applyAlignment="1">
      <alignment horizontal="right" vertical="center" wrapText="1"/>
    </xf>
    <xf numFmtId="0" fontId="20" fillId="0" borderId="69" xfId="0" applyFont="1" applyFill="1" applyBorder="1" applyAlignment="1">
      <alignment horizontal="right" vertical="center" wrapText="1"/>
    </xf>
    <xf numFmtId="0" fontId="8" fillId="0" borderId="1" xfId="0" applyFont="1" applyFill="1" applyBorder="1" applyAlignment="1">
      <alignment vertical="center" shrinkToFit="1"/>
    </xf>
    <xf numFmtId="0" fontId="8" fillId="0" borderId="70" xfId="0" applyFont="1" applyFill="1" applyBorder="1" applyAlignment="1">
      <alignment vertical="center" shrinkToFit="1"/>
    </xf>
    <xf numFmtId="0" fontId="19" fillId="0" borderId="62" xfId="0" applyFont="1" applyFill="1" applyBorder="1" applyAlignment="1">
      <alignment vertical="center" shrinkToFit="1"/>
    </xf>
    <xf numFmtId="0" fontId="36" fillId="3" borderId="45" xfId="0" applyFont="1" applyFill="1" applyBorder="1" applyAlignment="1">
      <alignment horizontal="left" vertical="center" wrapText="1"/>
    </xf>
    <xf numFmtId="0" fontId="36" fillId="4" borderId="11" xfId="0" applyFont="1" applyFill="1" applyBorder="1" applyAlignment="1">
      <alignment horizontal="left" vertical="center" wrapText="1"/>
    </xf>
    <xf numFmtId="0" fontId="36" fillId="3" borderId="11" xfId="0" applyFont="1" applyFill="1" applyBorder="1" applyAlignment="1">
      <alignment horizontal="left" vertical="center" wrapText="1"/>
    </xf>
    <xf numFmtId="4" fontId="20" fillId="4" borderId="11" xfId="0" applyNumberFormat="1" applyFont="1" applyFill="1" applyBorder="1" applyAlignment="1">
      <alignment horizontal="right" vertical="center" wrapText="1"/>
    </xf>
    <xf numFmtId="4" fontId="20" fillId="3" borderId="11" xfId="0" applyNumberFormat="1" applyFont="1" applyFill="1" applyBorder="1" applyAlignment="1">
      <alignment horizontal="right" vertical="center" wrapText="1"/>
    </xf>
    <xf numFmtId="0" fontId="36" fillId="3" borderId="11" xfId="0" applyFont="1" applyFill="1" applyBorder="1" applyAlignment="1">
      <alignment horizontal="left" vertical="center" wrapText="1"/>
    </xf>
    <xf numFmtId="0" fontId="36" fillId="3" borderId="11" xfId="0" applyFont="1" applyFill="1" applyBorder="1" applyAlignment="1">
      <alignment horizontal="left" vertical="center" wrapText="1"/>
    </xf>
    <xf numFmtId="0" fontId="36" fillId="4" borderId="11" xfId="0" applyFont="1" applyFill="1" applyBorder="1" applyAlignment="1">
      <alignment horizontal="left" vertical="center" wrapText="1"/>
    </xf>
    <xf numFmtId="3" fontId="20" fillId="0" borderId="11" xfId="0" applyNumberFormat="1" applyFont="1" applyFill="1" applyBorder="1" applyAlignment="1">
      <alignment horizontal="right" vertical="center" wrapText="1"/>
    </xf>
    <xf numFmtId="4" fontId="20" fillId="0" borderId="11" xfId="0" applyNumberFormat="1" applyFont="1" applyFill="1" applyBorder="1" applyAlignment="1">
      <alignment horizontal="right" vertical="center" wrapText="1"/>
    </xf>
    <xf numFmtId="0" fontId="36" fillId="0" borderId="11" xfId="0" applyFont="1" applyFill="1" applyBorder="1" applyAlignment="1">
      <alignment horizontal="left" vertical="center" wrapText="1"/>
    </xf>
    <xf numFmtId="0" fontId="30" fillId="0" borderId="48" xfId="0" applyFont="1" applyFill="1" applyBorder="1" applyAlignment="1">
      <alignment horizontal="left" vertical="center" wrapText="1"/>
    </xf>
    <xf numFmtId="3" fontId="33" fillId="0" borderId="50" xfId="0" applyNumberFormat="1" applyFont="1" applyFill="1" applyBorder="1" applyAlignment="1">
      <alignment horizontal="right" vertical="center" wrapText="1"/>
    </xf>
    <xf numFmtId="0" fontId="33" fillId="0" borderId="50" xfId="0" applyFont="1" applyFill="1" applyBorder="1" applyAlignment="1">
      <alignment horizontal="right" vertical="center" wrapText="1"/>
    </xf>
    <xf numFmtId="0" fontId="34" fillId="0" borderId="51" xfId="0" applyFont="1" applyFill="1" applyBorder="1" applyAlignment="1">
      <alignment horizontal="left" vertical="center" wrapText="1"/>
    </xf>
    <xf numFmtId="0" fontId="9" fillId="0" borderId="0" xfId="3" applyFont="1" applyAlignment="1">
      <alignment horizontal="left" vertical="center"/>
    </xf>
    <xf numFmtId="41" fontId="9" fillId="0" borderId="0" xfId="3" applyNumberFormat="1" applyFont="1" applyBorder="1" applyAlignment="1">
      <alignment horizontal="center" vertical="center"/>
    </xf>
    <xf numFmtId="0" fontId="9" fillId="0" borderId="0" xfId="3" applyFont="1" applyBorder="1" applyAlignment="1">
      <alignment horizontal="center" vertical="center"/>
    </xf>
    <xf numFmtId="41" fontId="11" fillId="0" borderId="0" xfId="3" applyNumberFormat="1" applyFont="1" applyBorder="1" applyAlignment="1">
      <alignment horizontal="center" vertical="center"/>
    </xf>
    <xf numFmtId="0" fontId="9" fillId="0" borderId="0" xfId="3" applyFont="1" applyBorder="1" applyAlignment="1">
      <alignment horizontal="left" vertical="center"/>
    </xf>
    <xf numFmtId="0" fontId="12" fillId="0" borderId="4" xfId="3" applyFont="1" applyBorder="1" applyAlignment="1">
      <alignment horizontal="center" vertical="center"/>
    </xf>
    <xf numFmtId="0" fontId="12" fillId="0" borderId="0" xfId="3" applyFont="1" applyBorder="1" applyAlignment="1">
      <alignment horizontal="center" vertical="center"/>
    </xf>
    <xf numFmtId="0" fontId="12" fillId="0" borderId="8" xfId="3" applyFont="1" applyBorder="1" applyAlignment="1">
      <alignment horizontal="center" vertical="center"/>
    </xf>
    <xf numFmtId="0" fontId="9" fillId="0" borderId="0" xfId="3" applyFont="1" applyBorder="1" applyAlignment="1">
      <alignment horizontal="left" vertical="center" wrapText="1"/>
    </xf>
    <xf numFmtId="0" fontId="7" fillId="0" borderId="0" xfId="3" applyFont="1" applyAlignment="1">
      <alignment horizontal="left" vertical="center"/>
    </xf>
    <xf numFmtId="0" fontId="7" fillId="0" borderId="22" xfId="7" applyFont="1" applyFill="1" applyBorder="1" applyAlignment="1">
      <alignment horizontal="center" vertical="center" wrapText="1"/>
    </xf>
    <xf numFmtId="0" fontId="7" fillId="0" borderId="27" xfId="7" applyFont="1" applyFill="1" applyBorder="1" applyAlignment="1">
      <alignment horizontal="center" vertical="center" wrapText="1"/>
    </xf>
    <xf numFmtId="0" fontId="7" fillId="0" borderId="23" xfId="7" applyFont="1" applyFill="1" applyBorder="1" applyAlignment="1">
      <alignment horizontal="center" vertical="center" wrapText="1"/>
    </xf>
    <xf numFmtId="0" fontId="7" fillId="0" borderId="24" xfId="7" applyFont="1" applyFill="1" applyBorder="1" applyAlignment="1">
      <alignment horizontal="center" vertical="center" wrapText="1"/>
    </xf>
    <xf numFmtId="0" fontId="15" fillId="2" borderId="0" xfId="3" applyFont="1" applyFill="1" applyAlignment="1">
      <alignment horizontal="center" vertical="center"/>
    </xf>
    <xf numFmtId="0" fontId="15" fillId="0" borderId="0" xfId="3" applyFont="1" applyAlignment="1">
      <alignment horizontal="center" vertical="center"/>
    </xf>
    <xf numFmtId="0" fontId="14" fillId="0" borderId="0" xfId="3" applyFont="1" applyAlignment="1">
      <alignment horizontal="left" vertical="center" wrapText="1"/>
    </xf>
    <xf numFmtId="0" fontId="14" fillId="0" borderId="0" xfId="3" applyFont="1" applyAlignment="1">
      <alignment horizontal="left" vertical="center"/>
    </xf>
    <xf numFmtId="0" fontId="7" fillId="0" borderId="0" xfId="3" applyFont="1" applyAlignment="1">
      <alignment horizontal="center" vertical="center"/>
    </xf>
    <xf numFmtId="0" fontId="14" fillId="2" borderId="0" xfId="3" applyFont="1" applyFill="1" applyAlignment="1">
      <alignment horizontal="left" vertical="center" wrapText="1"/>
    </xf>
    <xf numFmtId="0" fontId="14" fillId="2" borderId="0" xfId="3" applyFont="1" applyFill="1" applyAlignment="1">
      <alignment horizontal="left" vertical="center"/>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17" fillId="0" borderId="0" xfId="0" applyFont="1" applyFill="1" applyAlignment="1">
      <alignment horizontal="center" vertical="center" shrinkToFit="1"/>
    </xf>
    <xf numFmtId="0" fontId="19" fillId="0" borderId="14" xfId="0" applyFont="1" applyFill="1" applyBorder="1" applyAlignment="1">
      <alignment horizontal="center" vertical="center" shrinkToFit="1"/>
    </xf>
    <xf numFmtId="0" fontId="19" fillId="0" borderId="15" xfId="0" applyFont="1" applyFill="1" applyBorder="1" applyAlignment="1">
      <alignment horizontal="center" vertical="center" shrinkToFit="1"/>
    </xf>
    <xf numFmtId="0" fontId="19" fillId="0" borderId="38" xfId="0" applyFont="1" applyFill="1" applyBorder="1" applyAlignment="1">
      <alignment horizontal="center" vertical="center" shrinkToFit="1"/>
    </xf>
    <xf numFmtId="0" fontId="19" fillId="0" borderId="32" xfId="0" applyFont="1" applyFill="1" applyBorder="1" applyAlignment="1">
      <alignment horizontal="center" vertical="center" shrinkToFit="1"/>
    </xf>
    <xf numFmtId="0" fontId="19" fillId="0" borderId="37" xfId="0" applyFont="1" applyFill="1" applyBorder="1" applyAlignment="1">
      <alignment horizontal="center" vertical="center" shrinkToFit="1"/>
    </xf>
    <xf numFmtId="0" fontId="19" fillId="0" borderId="39" xfId="0" applyFont="1" applyFill="1" applyBorder="1" applyAlignment="1">
      <alignment horizontal="center" vertical="center" shrinkToFit="1"/>
    </xf>
    <xf numFmtId="0" fontId="19" fillId="0" borderId="33" xfId="0" applyFont="1" applyFill="1" applyBorder="1" applyAlignment="1">
      <alignment horizontal="center" vertical="center" shrinkToFit="1"/>
    </xf>
    <xf numFmtId="0" fontId="19" fillId="0" borderId="34" xfId="0" applyFont="1" applyFill="1" applyBorder="1" applyAlignment="1">
      <alignment horizontal="center" vertical="center" shrinkToFit="1"/>
    </xf>
    <xf numFmtId="0" fontId="19" fillId="0" borderId="5" xfId="0" applyFont="1" applyFill="1" applyBorder="1" applyAlignment="1">
      <alignment horizontal="center" vertical="center" shrinkToFit="1"/>
    </xf>
    <xf numFmtId="0" fontId="19" fillId="0" borderId="71" xfId="0" applyFont="1" applyFill="1" applyBorder="1" applyAlignment="1">
      <alignment horizontal="center" vertical="center" shrinkToFit="1"/>
    </xf>
    <xf numFmtId="0" fontId="19" fillId="0" borderId="36" xfId="0" applyFont="1" applyFill="1" applyBorder="1" applyAlignment="1">
      <alignment horizontal="center" vertical="center" shrinkToFit="1"/>
    </xf>
    <xf numFmtId="0" fontId="19" fillId="0" borderId="12" xfId="0" applyFont="1" applyFill="1" applyBorder="1" applyAlignment="1">
      <alignment horizontal="center" vertical="center" shrinkToFit="1"/>
    </xf>
    <xf numFmtId="0" fontId="19" fillId="0" borderId="40" xfId="0" applyFont="1" applyFill="1" applyBorder="1" applyAlignment="1">
      <alignment horizontal="center" vertical="center" shrinkToFit="1"/>
    </xf>
    <xf numFmtId="0" fontId="19" fillId="0" borderId="72" xfId="0" applyFont="1" applyFill="1" applyBorder="1" applyAlignment="1">
      <alignment horizontal="center" vertical="center" shrinkToFit="1"/>
    </xf>
    <xf numFmtId="0" fontId="19" fillId="0" borderId="73" xfId="0" applyFont="1" applyFill="1" applyBorder="1" applyAlignment="1">
      <alignment horizontal="center" vertical="center" shrinkToFit="1"/>
    </xf>
    <xf numFmtId="0" fontId="19" fillId="0" borderId="74" xfId="0" applyFont="1" applyFill="1" applyBorder="1" applyAlignment="1">
      <alignment horizontal="center" vertical="center" shrinkToFit="1"/>
    </xf>
    <xf numFmtId="0" fontId="18" fillId="0" borderId="0" xfId="0" applyFont="1" applyFill="1" applyAlignment="1">
      <alignment horizontal="right" vertical="center" shrinkToFit="1"/>
    </xf>
    <xf numFmtId="0" fontId="17" fillId="0" borderId="0" xfId="0" applyFont="1" applyFill="1" applyAlignment="1">
      <alignment horizontal="center" vertical="center" wrapText="1" shrinkToFit="1"/>
    </xf>
    <xf numFmtId="0" fontId="19" fillId="0" borderId="6" xfId="0" applyFont="1" applyFill="1" applyBorder="1" applyAlignment="1">
      <alignment horizontal="center" vertical="center" shrinkToFit="1"/>
    </xf>
    <xf numFmtId="0" fontId="19" fillId="0" borderId="59" xfId="0" applyFont="1" applyFill="1" applyBorder="1" applyAlignment="1">
      <alignment horizontal="center" vertical="center" shrinkToFit="1"/>
    </xf>
    <xf numFmtId="0" fontId="32" fillId="0" borderId="43"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39" xfId="0" applyFont="1" applyBorder="1" applyAlignment="1">
      <alignment horizontal="center" vertical="center" wrapText="1"/>
    </xf>
    <xf numFmtId="0" fontId="32" fillId="0" borderId="42" xfId="0" applyFont="1" applyBorder="1" applyAlignment="1">
      <alignment horizontal="center" vertical="center" wrapText="1"/>
    </xf>
    <xf numFmtId="0" fontId="32" fillId="0" borderId="40"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35" xfId="0" applyFont="1" applyBorder="1" applyAlignment="1">
      <alignment horizontal="center" vertical="center" wrapText="1"/>
    </xf>
  </cellXfs>
  <cellStyles count="9">
    <cellStyle name="쉼표 [0]" xfId="8" builtinId="6"/>
    <cellStyle name="쉼표 [0] 2" xfId="4" xr:uid="{00000000-0005-0000-0000-000001000000}"/>
    <cellStyle name="쉼표 [0] 3" xfId="2" xr:uid="{00000000-0005-0000-0000-000002000000}"/>
    <cellStyle name="표준" xfId="0" builtinId="0"/>
    <cellStyle name="표준 11" xfId="7" xr:uid="{00000000-0005-0000-0000-000004000000}"/>
    <cellStyle name="표준 2" xfId="3" xr:uid="{00000000-0005-0000-0000-000005000000}"/>
    <cellStyle name="표준 2 2" xfId="5" xr:uid="{00000000-0005-0000-0000-000006000000}"/>
    <cellStyle name="표준 3" xfId="6" xr:uid="{00000000-0005-0000-0000-000007000000}"/>
    <cellStyle name="표준 4" xfId="1"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sv\&#52509;&#47924;&#54924;&#44228;-1\2011%20&#54924;&#44228;\&#50696;.&#44208;&#49328;&#49436;\2011&#45380;%20&#50696;&#49328;&#49436;\2011&#45380;&#46020;%20&#48373;&#51648;&#44288;%20&#50696;&#49328;&#4943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4\&#52509;&#47924;&#54924;&#44228;-1\2010%20&#54924;&#44228;\&#54924;&#44228;\&#50696;.&#44208;&#49328;&#49436;\2010&#45380;%20&#50696;.&#44208;&#49328;&#49436;\&#50696;&#49328;&#49436;\2010&#45380;%20&#44208;&#49328;%20&#52628;&#44221;\2010&#45380;&#46020;%20&#48373;&#51648;&#44288;%20&#44208;&#49328;&#52628;&#44221;%20&#50696;&#49328;&#4943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총칙"/>
      <sheetName val="총괄표"/>
      <sheetName val="세입1"/>
      <sheetName val="세입2"/>
      <sheetName val="세출1"/>
      <sheetName val="세출2"/>
      <sheetName val="세출3"/>
      <sheetName val="세출4"/>
      <sheetName val="Sheet1"/>
      <sheetName val="Sheet2"/>
      <sheetName val="Sheet4"/>
    </sheetNames>
    <sheetDataSet>
      <sheetData sheetId="0" refreshError="1"/>
      <sheetData sheetId="1" refreshError="1">
        <row r="6">
          <cell r="G6" t="str">
            <v>사무비</v>
          </cell>
        </row>
        <row r="27">
          <cell r="G27" t="str">
            <v>재산조성비</v>
          </cell>
        </row>
        <row r="30">
          <cell r="A30" t="str">
            <v>전입금</v>
          </cell>
        </row>
        <row r="31">
          <cell r="G31" t="str">
            <v>사업비</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총칙"/>
      <sheetName val="예산사유서"/>
      <sheetName val="총괄표"/>
      <sheetName val="세입1"/>
      <sheetName val="세입2"/>
      <sheetName val="세출1"/>
      <sheetName val="세출2"/>
      <sheetName val="세출3"/>
      <sheetName val="세출4"/>
      <sheetName val="Sheet1"/>
      <sheetName val="Sheet2"/>
      <sheetName val="Sheet4"/>
    </sheetNames>
    <sheetDataSet>
      <sheetData sheetId="0" refreshError="1"/>
      <sheetData sheetId="1" refreshError="1"/>
      <sheetData sheetId="2" refreshError="1">
        <row r="6">
          <cell r="A6" t="str">
            <v>사업수입</v>
          </cell>
        </row>
        <row r="32">
          <cell r="A32" t="str">
            <v>이월금</v>
          </cell>
        </row>
        <row r="35">
          <cell r="A35" t="str">
            <v>잡수입</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
  <sheetViews>
    <sheetView topLeftCell="A4" zoomScale="70" zoomScaleNormal="70" workbookViewId="0">
      <selection activeCell="D11" sqref="D11:E16"/>
    </sheetView>
  </sheetViews>
  <sheetFormatPr defaultColWidth="9" defaultRowHeight="22.5" x14ac:dyDescent="0.25"/>
  <cols>
    <col min="1" max="1" width="5.375" style="17" customWidth="1"/>
    <col min="2" max="6" width="25.625" style="17" customWidth="1"/>
    <col min="7" max="7" width="5.375" style="17" customWidth="1"/>
    <col min="8" max="16384" width="9" style="1"/>
  </cols>
  <sheetData>
    <row r="1" spans="1:7" ht="23.25" thickBot="1" x14ac:dyDescent="0.2">
      <c r="A1" s="2"/>
      <c r="B1" s="2"/>
      <c r="C1" s="2"/>
      <c r="D1" s="2"/>
      <c r="E1" s="2"/>
      <c r="F1" s="2"/>
      <c r="G1" s="2"/>
    </row>
    <row r="2" spans="1:7" ht="16.5" customHeight="1" x14ac:dyDescent="0.15">
      <c r="A2" s="3"/>
      <c r="B2" s="4"/>
      <c r="C2" s="4"/>
      <c r="D2" s="4"/>
      <c r="E2" s="4"/>
      <c r="F2" s="4"/>
      <c r="G2" s="5"/>
    </row>
    <row r="3" spans="1:7" ht="46.5" x14ac:dyDescent="0.15">
      <c r="A3" s="150" t="s">
        <v>30</v>
      </c>
      <c r="B3" s="151"/>
      <c r="C3" s="151"/>
      <c r="D3" s="151"/>
      <c r="E3" s="151"/>
      <c r="F3" s="151"/>
      <c r="G3" s="152"/>
    </row>
    <row r="4" spans="1:7" ht="24.95" customHeight="1" x14ac:dyDescent="0.15">
      <c r="A4" s="6"/>
      <c r="B4" s="7"/>
      <c r="C4" s="7"/>
      <c r="D4" s="8"/>
      <c r="E4" s="8"/>
      <c r="F4" s="8"/>
      <c r="G4" s="9"/>
    </row>
    <row r="5" spans="1:7" ht="27" customHeight="1" x14ac:dyDescent="0.25">
      <c r="A5" s="10"/>
      <c r="B5" s="153" t="s">
        <v>139</v>
      </c>
      <c r="C5" s="153"/>
      <c r="D5" s="153"/>
      <c r="E5" s="153"/>
      <c r="F5" s="153"/>
      <c r="G5" s="11"/>
    </row>
    <row r="6" spans="1:7" ht="27" customHeight="1" x14ac:dyDescent="0.25">
      <c r="A6" s="10"/>
      <c r="B6" s="153" t="s">
        <v>138</v>
      </c>
      <c r="C6" s="153"/>
      <c r="D6" s="153"/>
      <c r="E6" s="153"/>
      <c r="F6" s="153"/>
      <c r="G6" s="11"/>
    </row>
    <row r="7" spans="1:7" ht="23.25" customHeight="1" x14ac:dyDescent="0.15">
      <c r="A7" s="6"/>
      <c r="B7" s="7"/>
      <c r="C7" s="7"/>
      <c r="D7" s="7"/>
      <c r="E7" s="7"/>
      <c r="F7" s="7"/>
      <c r="G7" s="9"/>
    </row>
    <row r="8" spans="1:7" ht="27" customHeight="1" x14ac:dyDescent="0.15">
      <c r="A8" s="6"/>
      <c r="B8" s="153" t="s">
        <v>74</v>
      </c>
      <c r="C8" s="153"/>
      <c r="D8" s="153"/>
      <c r="E8" s="153"/>
      <c r="F8" s="153"/>
      <c r="G8" s="9"/>
    </row>
    <row r="9" spans="1:7" ht="27" customHeight="1" x14ac:dyDescent="0.15">
      <c r="A9" s="6"/>
      <c r="B9" s="153" t="s">
        <v>36</v>
      </c>
      <c r="C9" s="153"/>
      <c r="D9" s="153"/>
      <c r="E9" s="153"/>
      <c r="F9" s="153"/>
      <c r="G9" s="9"/>
    </row>
    <row r="10" spans="1:7" ht="14.25" customHeight="1" x14ac:dyDescent="0.15">
      <c r="A10" s="6"/>
      <c r="B10" s="7"/>
      <c r="C10" s="7"/>
      <c r="D10" s="7"/>
      <c r="E10" s="7"/>
      <c r="F10" s="7"/>
      <c r="G10" s="9"/>
    </row>
    <row r="11" spans="1:7" ht="27" customHeight="1" x14ac:dyDescent="0.15">
      <c r="A11" s="6"/>
      <c r="B11" s="7"/>
      <c r="C11" s="12" t="s">
        <v>37</v>
      </c>
      <c r="D11" s="146">
        <v>1319920000</v>
      </c>
      <c r="E11" s="146"/>
      <c r="F11" s="7"/>
      <c r="G11" s="9"/>
    </row>
    <row r="12" spans="1:7" ht="27" customHeight="1" x14ac:dyDescent="0.15">
      <c r="A12" s="6"/>
      <c r="B12" s="7"/>
      <c r="C12" s="12" t="s">
        <v>38</v>
      </c>
      <c r="D12" s="146">
        <v>7776460000</v>
      </c>
      <c r="E12" s="146"/>
      <c r="F12" s="7"/>
      <c r="G12" s="9"/>
    </row>
    <row r="13" spans="1:7" ht="27" customHeight="1" x14ac:dyDescent="0.15">
      <c r="A13" s="6"/>
      <c r="B13" s="7"/>
      <c r="C13" s="12" t="s">
        <v>72</v>
      </c>
      <c r="D13" s="146">
        <v>0</v>
      </c>
      <c r="E13" s="146"/>
      <c r="F13" s="7"/>
      <c r="G13" s="9"/>
    </row>
    <row r="14" spans="1:7" ht="27" customHeight="1" x14ac:dyDescent="0.15">
      <c r="A14" s="6"/>
      <c r="B14" s="7"/>
      <c r="C14" s="12" t="str">
        <f>[1]총괄표!A30</f>
        <v>전입금</v>
      </c>
      <c r="D14" s="146">
        <f>총괄표!F15</f>
        <v>5000000</v>
      </c>
      <c r="E14" s="146"/>
      <c r="F14" s="7"/>
      <c r="G14" s="9"/>
    </row>
    <row r="15" spans="1:7" ht="27" customHeight="1" x14ac:dyDescent="0.15">
      <c r="A15" s="6"/>
      <c r="B15" s="7"/>
      <c r="C15" s="12" t="s">
        <v>39</v>
      </c>
      <c r="D15" s="146">
        <v>301831720</v>
      </c>
      <c r="E15" s="146"/>
      <c r="F15" s="7"/>
      <c r="G15" s="9"/>
    </row>
    <row r="16" spans="1:7" ht="27" customHeight="1" x14ac:dyDescent="0.15">
      <c r="A16" s="6"/>
      <c r="B16" s="7"/>
      <c r="C16" s="12" t="s">
        <v>40</v>
      </c>
      <c r="D16" s="146">
        <v>6086280</v>
      </c>
      <c r="E16" s="146"/>
      <c r="F16" s="7"/>
      <c r="G16" s="9"/>
    </row>
    <row r="17" spans="1:7" ht="27" customHeight="1" x14ac:dyDescent="0.15">
      <c r="A17" s="6"/>
      <c r="B17" s="7"/>
      <c r="C17" s="12" t="s">
        <v>41</v>
      </c>
      <c r="D17" s="146">
        <f>SUM(D11:E16)</f>
        <v>9409298000</v>
      </c>
      <c r="E17" s="147"/>
      <c r="F17" s="7"/>
      <c r="G17" s="9"/>
    </row>
    <row r="18" spans="1:7" ht="24.95" customHeight="1" x14ac:dyDescent="0.15">
      <c r="A18" s="6"/>
      <c r="B18" s="7"/>
      <c r="C18" s="12"/>
      <c r="D18" s="146"/>
      <c r="E18" s="146"/>
      <c r="F18" s="7"/>
      <c r="G18" s="9"/>
    </row>
    <row r="19" spans="1:7" ht="27" customHeight="1" x14ac:dyDescent="0.15">
      <c r="A19" s="6"/>
      <c r="B19" s="149" t="s">
        <v>42</v>
      </c>
      <c r="C19" s="149"/>
      <c r="D19" s="149"/>
      <c r="E19" s="149"/>
      <c r="F19" s="149"/>
      <c r="G19" s="9"/>
    </row>
    <row r="20" spans="1:7" ht="14.25" customHeight="1" x14ac:dyDescent="0.15">
      <c r="A20" s="6"/>
      <c r="B20" s="13"/>
      <c r="C20" s="12"/>
      <c r="D20" s="13"/>
      <c r="E20" s="13"/>
      <c r="F20" s="13"/>
      <c r="G20" s="9"/>
    </row>
    <row r="21" spans="1:7" ht="27" customHeight="1" x14ac:dyDescent="0.15">
      <c r="A21" s="6"/>
      <c r="B21" s="7"/>
      <c r="C21" s="12" t="str">
        <f>[1]총괄표!G6</f>
        <v>사무비</v>
      </c>
      <c r="D21" s="146">
        <f>SUM(총괄표!L7:L19)</f>
        <v>336685513</v>
      </c>
      <c r="E21" s="146"/>
      <c r="F21" s="7"/>
      <c r="G21" s="9"/>
    </row>
    <row r="22" spans="1:7" ht="27" customHeight="1" x14ac:dyDescent="0.15">
      <c r="A22" s="6"/>
      <c r="B22" s="7"/>
      <c r="C22" s="12" t="str">
        <f>[1]총괄표!G27</f>
        <v>재산조성비</v>
      </c>
      <c r="D22" s="146">
        <v>0</v>
      </c>
      <c r="E22" s="146"/>
      <c r="F22" s="7"/>
      <c r="G22" s="9"/>
    </row>
    <row r="23" spans="1:7" ht="27" customHeight="1" x14ac:dyDescent="0.15">
      <c r="A23" s="6"/>
      <c r="B23" s="7"/>
      <c r="C23" s="12" t="str">
        <f>[1]총괄표!G31</f>
        <v>사업비</v>
      </c>
      <c r="D23" s="146">
        <f>SUM(총괄표!L21:L64)</f>
        <v>8790462844</v>
      </c>
      <c r="E23" s="146"/>
      <c r="F23" s="7"/>
      <c r="G23" s="9"/>
    </row>
    <row r="24" spans="1:7" ht="27" customHeight="1" x14ac:dyDescent="0.15">
      <c r="A24" s="6"/>
      <c r="B24" s="7"/>
      <c r="C24" s="12" t="s">
        <v>43</v>
      </c>
      <c r="D24" s="146">
        <v>0</v>
      </c>
      <c r="E24" s="146"/>
      <c r="F24" s="7"/>
      <c r="G24" s="9"/>
    </row>
    <row r="25" spans="1:7" ht="27" customHeight="1" x14ac:dyDescent="0.15">
      <c r="A25" s="6"/>
      <c r="B25" s="7"/>
      <c r="C25" s="12" t="s">
        <v>44</v>
      </c>
      <c r="D25" s="146">
        <f>SUM(총괄표!L66:L67)</f>
        <v>282149643</v>
      </c>
      <c r="E25" s="146"/>
      <c r="F25" s="7"/>
      <c r="G25" s="9"/>
    </row>
    <row r="26" spans="1:7" ht="27" customHeight="1" x14ac:dyDescent="0.15">
      <c r="A26" s="6"/>
      <c r="B26" s="7"/>
      <c r="C26" s="12" t="s">
        <v>41</v>
      </c>
      <c r="D26" s="148">
        <f>SUM(D21:E25)</f>
        <v>9409298000</v>
      </c>
      <c r="E26" s="148"/>
      <c r="F26" s="7"/>
      <c r="G26" s="9"/>
    </row>
    <row r="27" spans="1:7" ht="18.75" customHeight="1" x14ac:dyDescent="0.15">
      <c r="A27" s="6"/>
      <c r="B27" s="7"/>
      <c r="C27" s="12"/>
      <c r="D27" s="146"/>
      <c r="E27" s="147"/>
      <c r="F27" s="7"/>
      <c r="G27" s="9"/>
    </row>
    <row r="28" spans="1:7" ht="27" customHeight="1" x14ac:dyDescent="0.15">
      <c r="A28" s="6"/>
      <c r="B28" s="149" t="s">
        <v>45</v>
      </c>
      <c r="C28" s="149"/>
      <c r="D28" s="149"/>
      <c r="E28" s="149"/>
      <c r="F28" s="149"/>
      <c r="G28" s="9"/>
    </row>
    <row r="29" spans="1:7" ht="27" customHeight="1" x14ac:dyDescent="0.15">
      <c r="A29" s="6"/>
      <c r="B29" s="145" t="s">
        <v>46</v>
      </c>
      <c r="C29" s="145"/>
      <c r="D29" s="145"/>
      <c r="E29" s="145"/>
      <c r="F29" s="145"/>
      <c r="G29" s="9"/>
    </row>
    <row r="30" spans="1:7" ht="12.75" customHeight="1" thickBot="1" x14ac:dyDescent="0.2">
      <c r="A30" s="14"/>
      <c r="B30" s="15"/>
      <c r="C30" s="15"/>
      <c r="D30" s="15"/>
      <c r="E30" s="15"/>
      <c r="F30" s="15"/>
      <c r="G30" s="16"/>
    </row>
  </sheetData>
  <mergeCells count="23">
    <mergeCell ref="D14:E14"/>
    <mergeCell ref="D15:E15"/>
    <mergeCell ref="D13:E13"/>
    <mergeCell ref="D11:E11"/>
    <mergeCell ref="A3:G3"/>
    <mergeCell ref="B5:F5"/>
    <mergeCell ref="B6:F6"/>
    <mergeCell ref="B8:F8"/>
    <mergeCell ref="B9:F9"/>
    <mergeCell ref="D12:E12"/>
    <mergeCell ref="B29:F29"/>
    <mergeCell ref="D25:E25"/>
    <mergeCell ref="D16:E16"/>
    <mergeCell ref="D17:E17"/>
    <mergeCell ref="D26:E26"/>
    <mergeCell ref="D27:E27"/>
    <mergeCell ref="B28:F28"/>
    <mergeCell ref="D24:E24"/>
    <mergeCell ref="D18:E18"/>
    <mergeCell ref="B19:F19"/>
    <mergeCell ref="D21:E21"/>
    <mergeCell ref="D22:E22"/>
    <mergeCell ref="D23:E23"/>
  </mergeCells>
  <phoneticPr fontId="2" type="noConversion"/>
  <printOptions horizontalCentered="1"/>
  <pageMargins left="0.23622047244094491" right="0.23622047244094491" top="0.74803149606299213" bottom="0.74803149606299213" header="0.31496062992125984" footer="0.31496062992125984"/>
  <pageSetup paperSize="9" scale="64"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7"/>
  <sheetViews>
    <sheetView view="pageBreakPreview" topLeftCell="A9" zoomScale="55" zoomScaleNormal="55" zoomScaleSheetLayoutView="55" workbookViewId="0">
      <selection activeCell="B17" sqref="B17"/>
    </sheetView>
  </sheetViews>
  <sheetFormatPr defaultColWidth="9" defaultRowHeight="25.5" x14ac:dyDescent="0.3"/>
  <cols>
    <col min="1" max="1" width="27.375" style="20" bestFit="1" customWidth="1"/>
    <col min="2" max="2" width="120.625" style="20" customWidth="1"/>
    <col min="3" max="3" width="32.5" style="20" customWidth="1"/>
    <col min="4" max="4" width="125.625" style="20" customWidth="1"/>
    <col min="5" max="5" width="32.125" style="1" customWidth="1"/>
    <col min="6" max="16384" width="9" style="1"/>
  </cols>
  <sheetData>
    <row r="1" spans="1:5" ht="5.25" customHeight="1" x14ac:dyDescent="0.15">
      <c r="A1" s="18"/>
      <c r="B1" s="18"/>
      <c r="C1" s="18"/>
      <c r="D1" s="18"/>
    </row>
    <row r="2" spans="1:5" ht="36.950000000000003" customHeight="1" x14ac:dyDescent="0.15">
      <c r="A2" s="159" t="s">
        <v>47</v>
      </c>
      <c r="B2" s="159"/>
      <c r="C2" s="159"/>
      <c r="D2" s="159"/>
    </row>
    <row r="3" spans="1:5" ht="36.950000000000003" customHeight="1" x14ac:dyDescent="0.15">
      <c r="A3" s="160" t="s">
        <v>137</v>
      </c>
      <c r="B3" s="160"/>
      <c r="C3" s="160"/>
      <c r="D3" s="160"/>
    </row>
    <row r="4" spans="1:5" ht="9" customHeight="1" x14ac:dyDescent="0.3">
      <c r="A4" s="19"/>
    </row>
    <row r="5" spans="1:5" ht="99" customHeight="1" x14ac:dyDescent="0.15">
      <c r="A5" s="161" t="s">
        <v>240</v>
      </c>
      <c r="B5" s="162"/>
      <c r="C5" s="162"/>
      <c r="D5" s="162"/>
    </row>
    <row r="6" spans="1:5" ht="19.5" customHeight="1" x14ac:dyDescent="0.15">
      <c r="A6" s="163" t="s">
        <v>31</v>
      </c>
      <c r="B6" s="163"/>
      <c r="C6" s="163"/>
      <c r="D6" s="163"/>
    </row>
    <row r="7" spans="1:5" ht="37.5" customHeight="1" x14ac:dyDescent="0.15">
      <c r="A7" s="154" t="s">
        <v>32</v>
      </c>
      <c r="B7" s="154"/>
      <c r="C7" s="154"/>
      <c r="D7" s="154"/>
    </row>
    <row r="8" spans="1:5" ht="109.5" customHeight="1" x14ac:dyDescent="0.25">
      <c r="A8" s="164" t="s">
        <v>241</v>
      </c>
      <c r="B8" s="165"/>
      <c r="C8" s="165"/>
      <c r="D8" s="165"/>
      <c r="E8" s="51"/>
    </row>
    <row r="9" spans="1:5" ht="24" customHeight="1" thickBot="1" x14ac:dyDescent="0.2">
      <c r="A9" s="154" t="s">
        <v>83</v>
      </c>
      <c r="B9" s="154"/>
      <c r="C9" s="154"/>
      <c r="D9" s="154"/>
    </row>
    <row r="10" spans="1:5" ht="37.5" customHeight="1" thickBot="1" x14ac:dyDescent="0.2">
      <c r="A10" s="155" t="s">
        <v>33</v>
      </c>
      <c r="B10" s="156"/>
      <c r="C10" s="157" t="s">
        <v>34</v>
      </c>
      <c r="D10" s="158"/>
    </row>
    <row r="11" spans="1:5" ht="37.5" customHeight="1" thickTop="1" x14ac:dyDescent="0.15">
      <c r="A11" s="27" t="s">
        <v>35</v>
      </c>
      <c r="B11" s="29" t="s">
        <v>84</v>
      </c>
      <c r="C11" s="30" t="s">
        <v>35</v>
      </c>
      <c r="D11" s="28" t="s">
        <v>84</v>
      </c>
    </row>
    <row r="12" spans="1:5" ht="147" customHeight="1" x14ac:dyDescent="0.15">
      <c r="A12" s="21" t="s">
        <v>48</v>
      </c>
      <c r="B12" s="26" t="s">
        <v>242</v>
      </c>
      <c r="C12" s="31" t="s">
        <v>49</v>
      </c>
      <c r="D12" s="22" t="s">
        <v>243</v>
      </c>
    </row>
    <row r="13" spans="1:5" ht="147" customHeight="1" x14ac:dyDescent="0.3">
      <c r="A13" s="21" t="s">
        <v>38</v>
      </c>
      <c r="B13" s="26" t="s">
        <v>244</v>
      </c>
      <c r="C13" s="31" t="s">
        <v>73</v>
      </c>
      <c r="D13" s="22" t="s">
        <v>87</v>
      </c>
      <c r="E13" s="35"/>
    </row>
    <row r="14" spans="1:5" ht="180.75" customHeight="1" x14ac:dyDescent="0.3">
      <c r="A14" s="21" t="s">
        <v>50</v>
      </c>
      <c r="B14" s="26" t="s">
        <v>245</v>
      </c>
      <c r="C14" s="31" t="s">
        <v>51</v>
      </c>
      <c r="D14" s="22" t="s">
        <v>260</v>
      </c>
      <c r="E14" s="36"/>
    </row>
    <row r="15" spans="1:5" ht="66.75" customHeight="1" x14ac:dyDescent="0.15">
      <c r="A15" s="21" t="s">
        <v>52</v>
      </c>
      <c r="B15" s="26" t="s">
        <v>78</v>
      </c>
      <c r="C15" s="31" t="s">
        <v>53</v>
      </c>
      <c r="D15" s="23" t="s">
        <v>55</v>
      </c>
    </row>
    <row r="16" spans="1:5" ht="104.25" customHeight="1" x14ac:dyDescent="0.15">
      <c r="A16" s="21" t="str">
        <f>[2]총괄표!A32</f>
        <v>이월금</v>
      </c>
      <c r="B16" s="26" t="s">
        <v>264</v>
      </c>
      <c r="C16" s="31" t="s">
        <v>54</v>
      </c>
      <c r="D16" s="78" t="s">
        <v>261</v>
      </c>
    </row>
    <row r="17" spans="1:4" ht="167.25" customHeight="1" thickBot="1" x14ac:dyDescent="0.2">
      <c r="A17" s="24" t="str">
        <f>[2]총괄표!A35</f>
        <v>잡수입</v>
      </c>
      <c r="B17" s="77" t="s">
        <v>265</v>
      </c>
      <c r="C17" s="32"/>
      <c r="D17" s="25"/>
    </row>
  </sheetData>
  <mergeCells count="9">
    <mergeCell ref="A9:D9"/>
    <mergeCell ref="A10:B10"/>
    <mergeCell ref="C10:D10"/>
    <mergeCell ref="A2:D2"/>
    <mergeCell ref="A3:D3"/>
    <mergeCell ref="A5:D5"/>
    <mergeCell ref="A6:D6"/>
    <mergeCell ref="A7:D7"/>
    <mergeCell ref="A8:D8"/>
  </mergeCells>
  <phoneticPr fontId="2" type="noConversion"/>
  <printOptions horizontalCentered="1"/>
  <pageMargins left="0.23622047244094491" right="0.23622047244094491" top="0.74803149606299213" bottom="0.74803149606299213" header="0.31496062992125984" footer="0.31496062992125984"/>
  <pageSetup paperSize="9" scale="38"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0"/>
  <sheetViews>
    <sheetView view="pageBreakPreview" topLeftCell="A38" zoomScale="55" zoomScaleNormal="55" zoomScaleSheetLayoutView="55" workbookViewId="0">
      <selection activeCell="B17" sqref="B17"/>
    </sheetView>
  </sheetViews>
  <sheetFormatPr defaultColWidth="9" defaultRowHeight="13.5" x14ac:dyDescent="0.3"/>
  <cols>
    <col min="1" max="1" width="4.125" style="34" customWidth="1"/>
    <col min="2" max="3" width="17.5" style="73" bestFit="1" customWidth="1"/>
    <col min="4" max="4" width="34.125" style="73" bestFit="1" customWidth="1"/>
    <col min="5" max="5" width="23.125" style="34" customWidth="1"/>
    <col min="6" max="6" width="26.75" style="34" bestFit="1" customWidth="1"/>
    <col min="7" max="7" width="25.625" style="34" bestFit="1" customWidth="1"/>
    <col min="8" max="8" width="21.375" style="73" customWidth="1"/>
    <col min="9" max="9" width="24.125" style="73" customWidth="1"/>
    <col min="10" max="10" width="68.75" style="73" customWidth="1"/>
    <col min="11" max="12" width="24.5" style="34" bestFit="1" customWidth="1"/>
    <col min="13" max="13" width="22.375" style="34" customWidth="1"/>
    <col min="14" max="16384" width="9" style="34"/>
  </cols>
  <sheetData>
    <row r="1" spans="1:13" ht="32.25" x14ac:dyDescent="0.3">
      <c r="A1" s="171" t="s">
        <v>246</v>
      </c>
      <c r="B1" s="171"/>
      <c r="C1" s="171"/>
      <c r="D1" s="171"/>
      <c r="E1" s="171"/>
      <c r="F1" s="171"/>
      <c r="G1" s="171"/>
      <c r="H1" s="171"/>
      <c r="I1" s="171"/>
      <c r="J1" s="171"/>
      <c r="K1" s="171"/>
      <c r="L1" s="171"/>
      <c r="M1" s="171"/>
    </row>
    <row r="2" spans="1:13" s="42" customFormat="1" ht="22.5" x14ac:dyDescent="0.3">
      <c r="A2" s="38"/>
      <c r="B2" s="38"/>
      <c r="C2" s="38"/>
      <c r="D2" s="38"/>
      <c r="E2" s="38"/>
      <c r="F2" s="38"/>
      <c r="G2" s="38"/>
      <c r="H2" s="38"/>
      <c r="I2" s="38"/>
      <c r="J2" s="38"/>
      <c r="K2" s="38"/>
      <c r="L2" s="188" t="s">
        <v>75</v>
      </c>
      <c r="M2" s="188"/>
    </row>
    <row r="3" spans="1:13" s="42" customFormat="1" ht="7.5" customHeight="1" thickBot="1" x14ac:dyDescent="0.35">
      <c r="B3" s="41"/>
      <c r="C3" s="41"/>
      <c r="D3" s="41"/>
      <c r="H3" s="41"/>
      <c r="I3" s="41"/>
      <c r="J3" s="41"/>
    </row>
    <row r="4" spans="1:13" s="42" customFormat="1" ht="30" customHeight="1" x14ac:dyDescent="0.3">
      <c r="A4" s="175" t="s">
        <v>56</v>
      </c>
      <c r="B4" s="178" t="s">
        <v>57</v>
      </c>
      <c r="C4" s="179"/>
      <c r="D4" s="179"/>
      <c r="E4" s="180"/>
      <c r="F4" s="180"/>
      <c r="G4" s="181"/>
      <c r="H4" s="178" t="s">
        <v>58</v>
      </c>
      <c r="I4" s="179"/>
      <c r="J4" s="179"/>
      <c r="K4" s="179"/>
      <c r="L4" s="179"/>
      <c r="M4" s="182"/>
    </row>
    <row r="5" spans="1:13" s="42" customFormat="1" ht="30" customHeight="1" x14ac:dyDescent="0.3">
      <c r="A5" s="176"/>
      <c r="B5" s="183" t="s">
        <v>0</v>
      </c>
      <c r="C5" s="183" t="s">
        <v>1</v>
      </c>
      <c r="D5" s="183" t="s">
        <v>2</v>
      </c>
      <c r="E5" s="185" t="s">
        <v>59</v>
      </c>
      <c r="F5" s="186"/>
      <c r="G5" s="187"/>
      <c r="H5" s="183" t="s">
        <v>0</v>
      </c>
      <c r="I5" s="183" t="s">
        <v>1</v>
      </c>
      <c r="J5" s="183" t="s">
        <v>2</v>
      </c>
      <c r="K5" s="172" t="s">
        <v>59</v>
      </c>
      <c r="L5" s="173"/>
      <c r="M5" s="174"/>
    </row>
    <row r="6" spans="1:13" s="42" customFormat="1" ht="30" customHeight="1" thickBot="1" x14ac:dyDescent="0.35">
      <c r="A6" s="177"/>
      <c r="B6" s="184"/>
      <c r="C6" s="184"/>
      <c r="D6" s="184"/>
      <c r="E6" s="33" t="s">
        <v>247</v>
      </c>
      <c r="F6" s="33" t="s">
        <v>248</v>
      </c>
      <c r="G6" s="52" t="s">
        <v>60</v>
      </c>
      <c r="H6" s="184"/>
      <c r="I6" s="184"/>
      <c r="J6" s="184"/>
      <c r="K6" s="33" t="s">
        <v>247</v>
      </c>
      <c r="L6" s="33" t="s">
        <v>248</v>
      </c>
      <c r="M6" s="53" t="s">
        <v>60</v>
      </c>
    </row>
    <row r="7" spans="1:13" s="42" customFormat="1" ht="30" customHeight="1" thickTop="1" x14ac:dyDescent="0.3">
      <c r="A7" s="60">
        <v>1</v>
      </c>
      <c r="B7" s="61" t="s">
        <v>3</v>
      </c>
      <c r="C7" s="61" t="s">
        <v>3</v>
      </c>
      <c r="D7" s="44" t="s">
        <v>3</v>
      </c>
      <c r="E7" s="62">
        <f>세입!G5</f>
        <v>1118731451</v>
      </c>
      <c r="F7" s="62">
        <f>세입!H5</f>
        <v>1319920000</v>
      </c>
      <c r="G7" s="62">
        <f>F7-E7</f>
        <v>201188549</v>
      </c>
      <c r="H7" s="61" t="s">
        <v>11</v>
      </c>
      <c r="I7" s="61" t="s">
        <v>12</v>
      </c>
      <c r="J7" s="54" t="s">
        <v>13</v>
      </c>
      <c r="K7" s="55">
        <f>세출!F5</f>
        <v>224665900</v>
      </c>
      <c r="L7" s="55">
        <f>세출!G5</f>
        <v>235245100</v>
      </c>
      <c r="M7" s="55">
        <f t="shared" ref="M7:M65" si="0">L7-K7</f>
        <v>10579200</v>
      </c>
    </row>
    <row r="8" spans="1:13" s="42" customFormat="1" ht="30" customHeight="1" x14ac:dyDescent="0.3">
      <c r="A8" s="63">
        <v>2</v>
      </c>
      <c r="B8" s="56" t="s">
        <v>5</v>
      </c>
      <c r="C8" s="56" t="s">
        <v>5</v>
      </c>
      <c r="D8" s="43" t="s">
        <v>4</v>
      </c>
      <c r="E8" s="55">
        <f>세입!G6</f>
        <v>3127499500</v>
      </c>
      <c r="F8" s="55">
        <f>세입!H6</f>
        <v>3615392000</v>
      </c>
      <c r="G8" s="62">
        <f t="shared" ref="G8:G21" si="1">F8-E8</f>
        <v>487892500</v>
      </c>
      <c r="H8" s="56" t="s">
        <v>11</v>
      </c>
      <c r="I8" s="56" t="s">
        <v>12</v>
      </c>
      <c r="J8" s="54" t="s">
        <v>14</v>
      </c>
      <c r="K8" s="55">
        <f>세출!F6</f>
        <v>28393380</v>
      </c>
      <c r="L8" s="55">
        <f>세출!G6</f>
        <v>31556700</v>
      </c>
      <c r="M8" s="55">
        <f t="shared" si="0"/>
        <v>3163320</v>
      </c>
    </row>
    <row r="9" spans="1:13" s="42" customFormat="1" ht="30" customHeight="1" x14ac:dyDescent="0.3">
      <c r="A9" s="63">
        <v>3</v>
      </c>
      <c r="B9" s="56"/>
      <c r="C9" s="56"/>
      <c r="D9" s="43" t="s">
        <v>61</v>
      </c>
      <c r="E9" s="55">
        <f>세입!G7</f>
        <v>3557272500</v>
      </c>
      <c r="F9" s="55">
        <f>세입!H7</f>
        <v>4080411000</v>
      </c>
      <c r="G9" s="62">
        <f t="shared" si="1"/>
        <v>523138500</v>
      </c>
      <c r="H9" s="56"/>
      <c r="I9" s="56"/>
      <c r="J9" s="54" t="s">
        <v>15</v>
      </c>
      <c r="K9" s="55">
        <f>세출!F7</f>
        <v>24691640</v>
      </c>
      <c r="L9" s="55">
        <f>세출!G7</f>
        <v>23175750</v>
      </c>
      <c r="M9" s="55">
        <f t="shared" si="0"/>
        <v>-1515890</v>
      </c>
    </row>
    <row r="10" spans="1:13" s="42" customFormat="1" ht="30" customHeight="1" x14ac:dyDescent="0.3">
      <c r="A10" s="63">
        <v>4</v>
      </c>
      <c r="B10" s="56"/>
      <c r="C10" s="56"/>
      <c r="D10" s="43" t="s">
        <v>62</v>
      </c>
      <c r="E10" s="55">
        <f>세입!G8</f>
        <v>81057000</v>
      </c>
      <c r="F10" s="55">
        <f>세입!H8</f>
        <v>80657000</v>
      </c>
      <c r="G10" s="62">
        <f t="shared" si="1"/>
        <v>-400000</v>
      </c>
      <c r="H10" s="54"/>
      <c r="I10" s="54"/>
      <c r="J10" s="54" t="s">
        <v>16</v>
      </c>
      <c r="K10" s="55">
        <f>세출!F8</f>
        <v>24839520</v>
      </c>
      <c r="L10" s="55">
        <f>세출!G8</f>
        <v>27974410</v>
      </c>
      <c r="M10" s="55">
        <f t="shared" si="0"/>
        <v>3134890</v>
      </c>
    </row>
    <row r="11" spans="1:13" s="42" customFormat="1" ht="30" customHeight="1" x14ac:dyDescent="0.3">
      <c r="A11" s="63">
        <v>5</v>
      </c>
      <c r="B11" s="54"/>
      <c r="C11" s="54"/>
      <c r="D11" s="43" t="s">
        <v>135</v>
      </c>
      <c r="E11" s="55">
        <f>세입!G9</f>
        <v>0</v>
      </c>
      <c r="F11" s="55">
        <f>세입!H9</f>
        <v>0</v>
      </c>
      <c r="G11" s="62">
        <f t="shared" si="1"/>
        <v>0</v>
      </c>
      <c r="H11" s="54" t="s">
        <v>11</v>
      </c>
      <c r="I11" s="54" t="s">
        <v>12</v>
      </c>
      <c r="J11" s="54" t="s">
        <v>17</v>
      </c>
      <c r="K11" s="55">
        <f>세출!F9</f>
        <v>6248140</v>
      </c>
      <c r="L11" s="55">
        <f>세출!G9</f>
        <v>940000</v>
      </c>
      <c r="M11" s="55">
        <f t="shared" si="0"/>
        <v>-5308140</v>
      </c>
    </row>
    <row r="12" spans="1:13" s="42" customFormat="1" ht="30" customHeight="1" x14ac:dyDescent="0.3">
      <c r="A12" s="63">
        <v>6</v>
      </c>
      <c r="B12" s="54" t="s">
        <v>80</v>
      </c>
      <c r="C12" s="56" t="s">
        <v>80</v>
      </c>
      <c r="D12" s="43" t="s">
        <v>81</v>
      </c>
      <c r="E12" s="55">
        <f>세입!G10</f>
        <v>30000000</v>
      </c>
      <c r="F12" s="55">
        <f>세입!H10</f>
        <v>0</v>
      </c>
      <c r="G12" s="62">
        <f t="shared" si="1"/>
        <v>-30000000</v>
      </c>
      <c r="H12" s="54" t="s">
        <v>11</v>
      </c>
      <c r="I12" s="54" t="s">
        <v>18</v>
      </c>
      <c r="J12" s="54" t="s">
        <v>19</v>
      </c>
      <c r="K12" s="55">
        <f>세출!F10</f>
        <v>160000</v>
      </c>
      <c r="L12" s="55">
        <f>세출!G10</f>
        <v>1700000</v>
      </c>
      <c r="M12" s="55">
        <f t="shared" si="0"/>
        <v>1540000</v>
      </c>
    </row>
    <row r="13" spans="1:13" s="42" customFormat="1" ht="30" customHeight="1" x14ac:dyDescent="0.3">
      <c r="A13" s="63">
        <v>7</v>
      </c>
      <c r="B13" s="83"/>
      <c r="C13" s="83"/>
      <c r="D13" s="43" t="s">
        <v>249</v>
      </c>
      <c r="E13" s="55">
        <f>세입!G11</f>
        <v>500000</v>
      </c>
      <c r="F13" s="55">
        <f>세입!H11</f>
        <v>0</v>
      </c>
      <c r="G13" s="62">
        <f t="shared" si="1"/>
        <v>-500000</v>
      </c>
      <c r="H13" s="56" t="s">
        <v>11</v>
      </c>
      <c r="I13" s="54" t="s">
        <v>18</v>
      </c>
      <c r="J13" s="54" t="s">
        <v>20</v>
      </c>
      <c r="K13" s="55">
        <f>세출!F11</f>
        <v>268100</v>
      </c>
      <c r="L13" s="55">
        <f>세출!G11</f>
        <v>300000</v>
      </c>
      <c r="M13" s="55">
        <f t="shared" si="0"/>
        <v>31900</v>
      </c>
    </row>
    <row r="14" spans="1:13" s="42" customFormat="1" ht="30" customHeight="1" x14ac:dyDescent="0.3">
      <c r="A14" s="63">
        <v>8</v>
      </c>
      <c r="B14" s="54" t="s">
        <v>6</v>
      </c>
      <c r="C14" s="56" t="s">
        <v>6</v>
      </c>
      <c r="D14" s="43" t="s">
        <v>250</v>
      </c>
      <c r="E14" s="55">
        <f>세입!G12</f>
        <v>0</v>
      </c>
      <c r="F14" s="55">
        <f>세입!H12</f>
        <v>0</v>
      </c>
      <c r="G14" s="62">
        <f t="shared" si="1"/>
        <v>0</v>
      </c>
      <c r="H14" s="54"/>
      <c r="I14" s="54" t="s">
        <v>21</v>
      </c>
      <c r="J14" s="54" t="s">
        <v>22</v>
      </c>
      <c r="K14" s="55">
        <f>세출!F12</f>
        <v>170000</v>
      </c>
      <c r="L14" s="55">
        <f>세출!G12</f>
        <v>900000</v>
      </c>
      <c r="M14" s="55">
        <f t="shared" si="0"/>
        <v>730000</v>
      </c>
    </row>
    <row r="15" spans="1:13" s="42" customFormat="1" ht="30" customHeight="1" x14ac:dyDescent="0.3">
      <c r="A15" s="63">
        <v>9</v>
      </c>
      <c r="C15" s="129"/>
      <c r="D15" s="43" t="s">
        <v>88</v>
      </c>
      <c r="E15" s="55">
        <f>세입!G13</f>
        <v>5000000</v>
      </c>
      <c r="F15" s="55">
        <f>세입!H13</f>
        <v>5000000</v>
      </c>
      <c r="G15" s="62">
        <f t="shared" si="1"/>
        <v>0</v>
      </c>
      <c r="H15" s="56" t="s">
        <v>11</v>
      </c>
      <c r="I15" s="56" t="s">
        <v>21</v>
      </c>
      <c r="J15" s="54" t="s">
        <v>23</v>
      </c>
      <c r="K15" s="55">
        <f>세출!F13</f>
        <v>10103334</v>
      </c>
      <c r="L15" s="55">
        <f>세출!G13</f>
        <v>3743553</v>
      </c>
      <c r="M15" s="55">
        <f t="shared" si="0"/>
        <v>-6359781</v>
      </c>
    </row>
    <row r="16" spans="1:13" s="42" customFormat="1" ht="30" customHeight="1" x14ac:dyDescent="0.3">
      <c r="A16" s="63">
        <v>10</v>
      </c>
      <c r="B16" s="56" t="s">
        <v>7</v>
      </c>
      <c r="C16" s="56" t="s">
        <v>7</v>
      </c>
      <c r="D16" s="43" t="s">
        <v>8</v>
      </c>
      <c r="E16" s="55">
        <f>세입!G14</f>
        <v>351640739</v>
      </c>
      <c r="F16" s="55">
        <f>세입!H14</f>
        <v>298498170</v>
      </c>
      <c r="G16" s="62">
        <f t="shared" si="1"/>
        <v>-53142569</v>
      </c>
      <c r="H16" s="56"/>
      <c r="I16" s="56"/>
      <c r="J16" s="54" t="s">
        <v>24</v>
      </c>
      <c r="K16" s="55">
        <f>세출!F14</f>
        <v>3355186</v>
      </c>
      <c r="L16" s="55">
        <f>세출!G14</f>
        <v>5040000</v>
      </c>
      <c r="M16" s="55">
        <f t="shared" si="0"/>
        <v>1684814</v>
      </c>
    </row>
    <row r="17" spans="1:13" s="42" customFormat="1" ht="30" customHeight="1" x14ac:dyDescent="0.3">
      <c r="A17" s="63">
        <v>11</v>
      </c>
      <c r="B17" s="54"/>
      <c r="C17" s="54"/>
      <c r="D17" s="43" t="s">
        <v>63</v>
      </c>
      <c r="E17" s="55">
        <f>세입!G15</f>
        <v>5565207</v>
      </c>
      <c r="F17" s="55">
        <f>세입!H15</f>
        <v>3333550</v>
      </c>
      <c r="G17" s="62">
        <f t="shared" si="1"/>
        <v>-2231657</v>
      </c>
      <c r="H17" s="54"/>
      <c r="I17" s="54"/>
      <c r="J17" s="54" t="s">
        <v>25</v>
      </c>
      <c r="K17" s="55">
        <f>세출!F15</f>
        <v>4199610</v>
      </c>
      <c r="L17" s="55">
        <f>세출!G15</f>
        <v>4620000</v>
      </c>
      <c r="M17" s="55">
        <f t="shared" si="0"/>
        <v>420390</v>
      </c>
    </row>
    <row r="18" spans="1:13" s="42" customFormat="1" ht="30" customHeight="1" x14ac:dyDescent="0.3">
      <c r="A18" s="63">
        <v>12</v>
      </c>
      <c r="B18" s="56" t="s">
        <v>10</v>
      </c>
      <c r="C18" s="56" t="s">
        <v>10</v>
      </c>
      <c r="D18" s="43" t="s">
        <v>79</v>
      </c>
      <c r="E18" s="55">
        <f>세입!G16</f>
        <v>10500</v>
      </c>
      <c r="F18" s="55">
        <f>세입!H16</f>
        <v>0</v>
      </c>
      <c r="G18" s="62">
        <f t="shared" si="1"/>
        <v>-10500</v>
      </c>
      <c r="H18" s="56" t="s">
        <v>11</v>
      </c>
      <c r="I18" s="56" t="s">
        <v>21</v>
      </c>
      <c r="J18" s="54" t="s">
        <v>82</v>
      </c>
      <c r="K18" s="55">
        <f>세출!F16</f>
        <v>438180</v>
      </c>
      <c r="L18" s="55">
        <f>세출!G16</f>
        <v>950000</v>
      </c>
      <c r="M18" s="55">
        <f t="shared" si="0"/>
        <v>511820</v>
      </c>
    </row>
    <row r="19" spans="1:13" s="42" customFormat="1" ht="30" customHeight="1" x14ac:dyDescent="0.3">
      <c r="A19" s="63">
        <v>13</v>
      </c>
      <c r="B19" s="56"/>
      <c r="C19" s="56"/>
      <c r="D19" s="43" t="s">
        <v>9</v>
      </c>
      <c r="E19" s="55">
        <f>세입!G17</f>
        <v>303776</v>
      </c>
      <c r="F19" s="55">
        <f>세입!H17</f>
        <v>402710</v>
      </c>
      <c r="G19" s="62">
        <f t="shared" si="1"/>
        <v>98934</v>
      </c>
      <c r="H19" s="54"/>
      <c r="I19" s="54"/>
      <c r="J19" s="56" t="s">
        <v>77</v>
      </c>
      <c r="K19" s="57">
        <f>세출!F17</f>
        <v>830500</v>
      </c>
      <c r="L19" s="57">
        <f>세출!G17</f>
        <v>540000</v>
      </c>
      <c r="M19" s="55">
        <f t="shared" si="0"/>
        <v>-290500</v>
      </c>
    </row>
    <row r="20" spans="1:13" s="42" customFormat="1" ht="30" customHeight="1" x14ac:dyDescent="0.3">
      <c r="A20" s="63">
        <v>14</v>
      </c>
      <c r="B20" s="54"/>
      <c r="C20" s="54"/>
      <c r="D20" s="43" t="s">
        <v>64</v>
      </c>
      <c r="E20" s="55">
        <f>세입!G18</f>
        <v>14596327</v>
      </c>
      <c r="F20" s="55">
        <f>세입!H18</f>
        <v>5683570</v>
      </c>
      <c r="G20" s="62">
        <f t="shared" si="1"/>
        <v>-8912757</v>
      </c>
      <c r="H20" s="61" t="s">
        <v>85</v>
      </c>
      <c r="I20" s="61" t="s">
        <v>86</v>
      </c>
      <c r="J20" s="58" t="s">
        <v>91</v>
      </c>
      <c r="K20" s="59">
        <f>세출!F19</f>
        <v>0</v>
      </c>
      <c r="L20" s="59">
        <f>세출!G19</f>
        <v>0</v>
      </c>
      <c r="M20" s="55">
        <f t="shared" si="0"/>
        <v>0</v>
      </c>
    </row>
    <row r="21" spans="1:13" s="42" customFormat="1" ht="30" customHeight="1" x14ac:dyDescent="0.3">
      <c r="A21" s="63">
        <v>15</v>
      </c>
      <c r="B21" s="56"/>
      <c r="C21" s="56"/>
      <c r="D21" s="54"/>
      <c r="E21" s="64">
        <v>0</v>
      </c>
      <c r="F21" s="64">
        <v>0</v>
      </c>
      <c r="G21" s="62">
        <f t="shared" si="1"/>
        <v>0</v>
      </c>
      <c r="H21" s="56" t="s">
        <v>26</v>
      </c>
      <c r="I21" s="56" t="s">
        <v>65</v>
      </c>
      <c r="J21" s="54" t="s">
        <v>92</v>
      </c>
      <c r="K21" s="55">
        <f>세출!F21</f>
        <v>207560130</v>
      </c>
      <c r="L21" s="55">
        <f>세출!G21</f>
        <v>212450000</v>
      </c>
      <c r="M21" s="55">
        <f t="shared" si="0"/>
        <v>4889870</v>
      </c>
    </row>
    <row r="22" spans="1:13" s="42" customFormat="1" ht="30" customHeight="1" x14ac:dyDescent="0.3">
      <c r="A22" s="63">
        <v>16</v>
      </c>
      <c r="B22" s="56"/>
      <c r="C22" s="56"/>
      <c r="D22" s="66"/>
      <c r="E22" s="64">
        <v>0</v>
      </c>
      <c r="F22" s="64">
        <v>0</v>
      </c>
      <c r="G22" s="65">
        <f t="shared" ref="G22:G65" si="2">F22-E22</f>
        <v>0</v>
      </c>
      <c r="H22" s="56"/>
      <c r="I22" s="56"/>
      <c r="J22" s="54" t="s">
        <v>93</v>
      </c>
      <c r="K22" s="55">
        <f>세출!F22</f>
        <v>439472020</v>
      </c>
      <c r="L22" s="55">
        <f>세출!G22</f>
        <v>472708000</v>
      </c>
      <c r="M22" s="55">
        <f t="shared" si="0"/>
        <v>33235980</v>
      </c>
    </row>
    <row r="23" spans="1:13" s="42" customFormat="1" ht="30" customHeight="1" x14ac:dyDescent="0.3">
      <c r="A23" s="63">
        <v>17</v>
      </c>
      <c r="B23" s="56"/>
      <c r="C23" s="56"/>
      <c r="D23" s="66"/>
      <c r="E23" s="64">
        <v>0</v>
      </c>
      <c r="F23" s="64">
        <v>0</v>
      </c>
      <c r="G23" s="65">
        <f t="shared" si="2"/>
        <v>0</v>
      </c>
      <c r="H23" s="56"/>
      <c r="I23" s="56"/>
      <c r="J23" s="54" t="s">
        <v>94</v>
      </c>
      <c r="K23" s="55">
        <f>세출!F23</f>
        <v>307686480</v>
      </c>
      <c r="L23" s="55">
        <f>세출!G23</f>
        <v>330080466</v>
      </c>
      <c r="M23" s="55">
        <f t="shared" si="0"/>
        <v>22393986</v>
      </c>
    </row>
    <row r="24" spans="1:13" s="42" customFormat="1" ht="30" customHeight="1" x14ac:dyDescent="0.3">
      <c r="A24" s="63">
        <v>18</v>
      </c>
      <c r="B24" s="56"/>
      <c r="C24" s="56"/>
      <c r="D24" s="66"/>
      <c r="E24" s="64">
        <v>0</v>
      </c>
      <c r="F24" s="64">
        <v>0</v>
      </c>
      <c r="G24" s="65">
        <f t="shared" si="2"/>
        <v>0</v>
      </c>
      <c r="H24" s="56"/>
      <c r="I24" s="56"/>
      <c r="J24" s="54" t="s">
        <v>95</v>
      </c>
      <c r="K24" s="55">
        <f>세출!F24</f>
        <v>77825250</v>
      </c>
      <c r="L24" s="55">
        <f>세출!G24</f>
        <v>94652769</v>
      </c>
      <c r="M24" s="55">
        <f t="shared" si="0"/>
        <v>16827519</v>
      </c>
    </row>
    <row r="25" spans="1:13" s="42" customFormat="1" ht="30" customHeight="1" x14ac:dyDescent="0.3">
      <c r="A25" s="63">
        <v>19</v>
      </c>
      <c r="B25" s="56"/>
      <c r="C25" s="56"/>
      <c r="D25" s="54"/>
      <c r="E25" s="64">
        <v>0</v>
      </c>
      <c r="F25" s="64">
        <v>0</v>
      </c>
      <c r="G25" s="65">
        <f t="shared" si="2"/>
        <v>0</v>
      </c>
      <c r="H25" s="56"/>
      <c r="I25" s="67"/>
      <c r="J25" s="54" t="s">
        <v>96</v>
      </c>
      <c r="K25" s="55">
        <f>세출!F25</f>
        <v>3077236</v>
      </c>
      <c r="L25" s="55">
        <f>세출!G25</f>
        <v>0</v>
      </c>
      <c r="M25" s="55">
        <f t="shared" si="0"/>
        <v>-3077236</v>
      </c>
    </row>
    <row r="26" spans="1:13" s="42" customFormat="1" ht="30" customHeight="1" x14ac:dyDescent="0.3">
      <c r="A26" s="63">
        <v>20</v>
      </c>
      <c r="B26" s="56"/>
      <c r="C26" s="56"/>
      <c r="D26" s="54"/>
      <c r="E26" s="64">
        <v>0</v>
      </c>
      <c r="F26" s="64">
        <v>0</v>
      </c>
      <c r="G26" s="65">
        <f t="shared" si="2"/>
        <v>0</v>
      </c>
      <c r="H26" s="56"/>
      <c r="I26" s="67"/>
      <c r="J26" s="54" t="s">
        <v>97</v>
      </c>
      <c r="K26" s="55">
        <f>세출!F26</f>
        <v>303400718</v>
      </c>
      <c r="L26" s="55">
        <f>세출!G26</f>
        <v>348800000</v>
      </c>
      <c r="M26" s="55">
        <f t="shared" si="0"/>
        <v>45399282</v>
      </c>
    </row>
    <row r="27" spans="1:13" s="42" customFormat="1" ht="30" customHeight="1" x14ac:dyDescent="0.3">
      <c r="A27" s="63">
        <v>21</v>
      </c>
      <c r="B27" s="56"/>
      <c r="C27" s="56"/>
      <c r="D27" s="54"/>
      <c r="E27" s="64">
        <v>0</v>
      </c>
      <c r="F27" s="64">
        <v>0</v>
      </c>
      <c r="G27" s="65">
        <f t="shared" si="2"/>
        <v>0</v>
      </c>
      <c r="H27" s="56"/>
      <c r="I27" s="67"/>
      <c r="J27" s="54" t="s">
        <v>98</v>
      </c>
      <c r="K27" s="55">
        <f>세출!F27</f>
        <v>113400000</v>
      </c>
      <c r="L27" s="55">
        <f>세출!G27</f>
        <v>309270000</v>
      </c>
      <c r="M27" s="55">
        <f t="shared" si="0"/>
        <v>195870000</v>
      </c>
    </row>
    <row r="28" spans="1:13" s="42" customFormat="1" ht="30" customHeight="1" x14ac:dyDescent="0.3">
      <c r="A28" s="63">
        <v>22</v>
      </c>
      <c r="B28" s="56"/>
      <c r="C28" s="56"/>
      <c r="D28" s="54"/>
      <c r="E28" s="64">
        <v>0</v>
      </c>
      <c r="F28" s="64">
        <v>0</v>
      </c>
      <c r="G28" s="65">
        <f t="shared" si="2"/>
        <v>0</v>
      </c>
      <c r="H28" s="56"/>
      <c r="I28" s="68"/>
      <c r="J28" s="54" t="s">
        <v>99</v>
      </c>
      <c r="K28" s="55">
        <f>세출!F28</f>
        <v>301309332</v>
      </c>
      <c r="L28" s="55">
        <f>세출!G28</f>
        <v>307944000</v>
      </c>
      <c r="M28" s="55">
        <f t="shared" si="0"/>
        <v>6634668</v>
      </c>
    </row>
    <row r="29" spans="1:13" s="42" customFormat="1" ht="30" customHeight="1" x14ac:dyDescent="0.3">
      <c r="A29" s="63">
        <v>23</v>
      </c>
      <c r="B29" s="56"/>
      <c r="C29" s="56"/>
      <c r="D29" s="54"/>
      <c r="E29" s="64">
        <v>0</v>
      </c>
      <c r="F29" s="64">
        <v>0</v>
      </c>
      <c r="G29" s="65">
        <f t="shared" si="2"/>
        <v>0</v>
      </c>
      <c r="H29" s="56"/>
      <c r="I29" s="56"/>
      <c r="J29" s="54" t="s">
        <v>100</v>
      </c>
      <c r="K29" s="55">
        <f>세출!F29</f>
        <v>81998400</v>
      </c>
      <c r="L29" s="55">
        <f>세출!G29</f>
        <v>170370000</v>
      </c>
      <c r="M29" s="55">
        <f t="shared" si="0"/>
        <v>88371600</v>
      </c>
    </row>
    <row r="30" spans="1:13" s="42" customFormat="1" ht="30" customHeight="1" x14ac:dyDescent="0.3">
      <c r="A30" s="63">
        <v>24</v>
      </c>
      <c r="B30" s="56"/>
      <c r="C30" s="56"/>
      <c r="D30" s="54"/>
      <c r="E30" s="64">
        <v>0</v>
      </c>
      <c r="F30" s="64">
        <v>0</v>
      </c>
      <c r="G30" s="65">
        <f t="shared" si="2"/>
        <v>0</v>
      </c>
      <c r="H30" s="56"/>
      <c r="I30" s="56"/>
      <c r="J30" s="54" t="s">
        <v>101</v>
      </c>
      <c r="K30" s="55">
        <f>세출!F30</f>
        <v>390600000</v>
      </c>
      <c r="L30" s="55">
        <f>세출!G30</f>
        <v>378000000</v>
      </c>
      <c r="M30" s="55">
        <f t="shared" si="0"/>
        <v>-12600000</v>
      </c>
    </row>
    <row r="31" spans="1:13" s="42" customFormat="1" ht="30" customHeight="1" x14ac:dyDescent="0.3">
      <c r="A31" s="63">
        <v>25</v>
      </c>
      <c r="B31" s="56"/>
      <c r="C31" s="56"/>
      <c r="D31" s="54"/>
      <c r="E31" s="64">
        <v>0</v>
      </c>
      <c r="F31" s="64">
        <v>0</v>
      </c>
      <c r="G31" s="65">
        <f t="shared" si="2"/>
        <v>0</v>
      </c>
      <c r="H31" s="56"/>
      <c r="I31" s="67"/>
      <c r="J31" s="54" t="s">
        <v>102</v>
      </c>
      <c r="K31" s="55">
        <f>세출!F31</f>
        <v>161751000</v>
      </c>
      <c r="L31" s="55">
        <f>세출!G31</f>
        <v>188446000</v>
      </c>
      <c r="M31" s="55">
        <f t="shared" si="0"/>
        <v>26695000</v>
      </c>
    </row>
    <row r="32" spans="1:13" s="42" customFormat="1" ht="30" customHeight="1" x14ac:dyDescent="0.3">
      <c r="A32" s="63">
        <v>26</v>
      </c>
      <c r="B32" s="56"/>
      <c r="C32" s="56"/>
      <c r="D32" s="54"/>
      <c r="E32" s="64">
        <v>0</v>
      </c>
      <c r="F32" s="64">
        <v>0</v>
      </c>
      <c r="G32" s="65">
        <f t="shared" si="2"/>
        <v>0</v>
      </c>
      <c r="H32" s="56"/>
      <c r="I32" s="56"/>
      <c r="J32" s="54" t="s">
        <v>103</v>
      </c>
      <c r="K32" s="55">
        <f>세출!F32</f>
        <v>30000000</v>
      </c>
      <c r="L32" s="55">
        <f>세출!G32</f>
        <v>30000000</v>
      </c>
      <c r="M32" s="55">
        <f t="shared" si="0"/>
        <v>0</v>
      </c>
    </row>
    <row r="33" spans="1:13" s="42" customFormat="1" ht="30" customHeight="1" x14ac:dyDescent="0.3">
      <c r="A33" s="63">
        <v>27</v>
      </c>
      <c r="B33" s="56"/>
      <c r="C33" s="56"/>
      <c r="D33" s="54"/>
      <c r="E33" s="64">
        <v>0</v>
      </c>
      <c r="F33" s="64">
        <v>0</v>
      </c>
      <c r="G33" s="65">
        <f t="shared" si="2"/>
        <v>0</v>
      </c>
      <c r="H33" s="56"/>
      <c r="I33" s="56"/>
      <c r="J33" s="54" t="s">
        <v>104</v>
      </c>
      <c r="K33" s="55">
        <f>세출!F33</f>
        <v>643907</v>
      </c>
      <c r="L33" s="55">
        <f>세출!G33</f>
        <v>0</v>
      </c>
      <c r="M33" s="55">
        <f t="shared" si="0"/>
        <v>-643907</v>
      </c>
    </row>
    <row r="34" spans="1:13" s="42" customFormat="1" ht="30" customHeight="1" x14ac:dyDescent="0.3">
      <c r="A34" s="63">
        <v>28</v>
      </c>
      <c r="B34" s="56"/>
      <c r="C34" s="56"/>
      <c r="D34" s="54"/>
      <c r="E34" s="64">
        <v>0</v>
      </c>
      <c r="F34" s="64">
        <v>0</v>
      </c>
      <c r="G34" s="65">
        <f t="shared" si="2"/>
        <v>0</v>
      </c>
      <c r="H34" s="56"/>
      <c r="I34" s="67"/>
      <c r="J34" s="54" t="s">
        <v>105</v>
      </c>
      <c r="K34" s="55">
        <f>세출!F34</f>
        <v>315000000</v>
      </c>
      <c r="L34" s="55">
        <f>세출!G34</f>
        <v>315000000</v>
      </c>
      <c r="M34" s="55">
        <f t="shared" si="0"/>
        <v>0</v>
      </c>
    </row>
    <row r="35" spans="1:13" s="42" customFormat="1" ht="30" customHeight="1" x14ac:dyDescent="0.3">
      <c r="A35" s="63">
        <v>29</v>
      </c>
      <c r="B35" s="56"/>
      <c r="C35" s="56"/>
      <c r="D35" s="54"/>
      <c r="E35" s="64">
        <v>0</v>
      </c>
      <c r="F35" s="64">
        <v>0</v>
      </c>
      <c r="G35" s="65">
        <f t="shared" si="2"/>
        <v>0</v>
      </c>
      <c r="H35" s="56"/>
      <c r="I35" s="67"/>
      <c r="J35" s="54" t="s">
        <v>106</v>
      </c>
      <c r="K35" s="55">
        <f>세출!F35</f>
        <v>55578000</v>
      </c>
      <c r="L35" s="55">
        <f>세출!G35</f>
        <v>55578000</v>
      </c>
      <c r="M35" s="55">
        <f t="shared" si="0"/>
        <v>0</v>
      </c>
    </row>
    <row r="36" spans="1:13" s="42" customFormat="1" ht="30" customHeight="1" x14ac:dyDescent="0.3">
      <c r="A36" s="63">
        <v>30</v>
      </c>
      <c r="B36" s="56"/>
      <c r="C36" s="56"/>
      <c r="D36" s="54"/>
      <c r="E36" s="64">
        <v>0</v>
      </c>
      <c r="F36" s="64">
        <v>0</v>
      </c>
      <c r="G36" s="65">
        <f t="shared" si="2"/>
        <v>0</v>
      </c>
      <c r="H36" s="56"/>
      <c r="I36" s="67"/>
      <c r="J36" s="54" t="s">
        <v>107</v>
      </c>
      <c r="K36" s="55">
        <f>세출!F36</f>
        <v>46944840</v>
      </c>
      <c r="L36" s="55">
        <f>세출!G36</f>
        <v>57461840</v>
      </c>
      <c r="M36" s="55">
        <f t="shared" si="0"/>
        <v>10517000</v>
      </c>
    </row>
    <row r="37" spans="1:13" s="42" customFormat="1" ht="30" customHeight="1" x14ac:dyDescent="0.3">
      <c r="A37" s="63">
        <v>31</v>
      </c>
      <c r="B37" s="56"/>
      <c r="C37" s="56"/>
      <c r="D37" s="54"/>
      <c r="E37" s="64">
        <v>0</v>
      </c>
      <c r="F37" s="64">
        <v>0</v>
      </c>
      <c r="G37" s="65">
        <f t="shared" si="2"/>
        <v>0</v>
      </c>
      <c r="H37" s="56"/>
      <c r="I37" s="56"/>
      <c r="J37" s="54" t="s">
        <v>108</v>
      </c>
      <c r="K37" s="55">
        <f>세출!F37</f>
        <v>371700000</v>
      </c>
      <c r="L37" s="55">
        <f>세출!G37</f>
        <v>441000000</v>
      </c>
      <c r="M37" s="55">
        <f t="shared" si="0"/>
        <v>69300000</v>
      </c>
    </row>
    <row r="38" spans="1:13" s="42" customFormat="1" ht="30" customHeight="1" x14ac:dyDescent="0.3">
      <c r="A38" s="63">
        <v>32</v>
      </c>
      <c r="B38" s="56"/>
      <c r="C38" s="56"/>
      <c r="D38" s="54"/>
      <c r="E38" s="64">
        <v>0</v>
      </c>
      <c r="F38" s="64">
        <v>0</v>
      </c>
      <c r="G38" s="65">
        <f t="shared" si="2"/>
        <v>0</v>
      </c>
      <c r="H38" s="56"/>
      <c r="I38" s="56"/>
      <c r="J38" s="54" t="s">
        <v>109</v>
      </c>
      <c r="K38" s="55">
        <f>세출!F38</f>
        <v>356850000</v>
      </c>
      <c r="L38" s="55">
        <f>세출!G38</f>
        <v>396500000</v>
      </c>
      <c r="M38" s="55">
        <f t="shared" si="0"/>
        <v>39650000</v>
      </c>
    </row>
    <row r="39" spans="1:13" s="42" customFormat="1" ht="30" customHeight="1" x14ac:dyDescent="0.3">
      <c r="A39" s="63">
        <v>33</v>
      </c>
      <c r="B39" s="56"/>
      <c r="C39" s="56"/>
      <c r="D39" s="54"/>
      <c r="E39" s="64">
        <v>0</v>
      </c>
      <c r="F39" s="64">
        <v>0</v>
      </c>
      <c r="G39" s="65">
        <f t="shared" si="2"/>
        <v>0</v>
      </c>
      <c r="H39" s="56"/>
      <c r="I39" s="56"/>
      <c r="J39" s="54" t="s">
        <v>110</v>
      </c>
      <c r="K39" s="55">
        <f>세출!F39</f>
        <v>79300000</v>
      </c>
      <c r="L39" s="55">
        <f>세출!G39</f>
        <v>237900000</v>
      </c>
      <c r="M39" s="55">
        <f t="shared" si="0"/>
        <v>158600000</v>
      </c>
    </row>
    <row r="40" spans="1:13" s="42" customFormat="1" ht="30" customHeight="1" x14ac:dyDescent="0.3">
      <c r="A40" s="63">
        <v>34</v>
      </c>
      <c r="B40" s="56"/>
      <c r="C40" s="56"/>
      <c r="D40" s="54"/>
      <c r="E40" s="64">
        <v>0</v>
      </c>
      <c r="F40" s="64">
        <v>0</v>
      </c>
      <c r="G40" s="65">
        <f t="shared" si="2"/>
        <v>0</v>
      </c>
      <c r="H40" s="56"/>
      <c r="I40" s="56"/>
      <c r="J40" s="54" t="s">
        <v>111</v>
      </c>
      <c r="K40" s="55">
        <f>세출!F40</f>
        <v>390600000</v>
      </c>
      <c r="L40" s="55">
        <f>세출!G40</f>
        <v>441000000</v>
      </c>
      <c r="M40" s="55">
        <f t="shared" si="0"/>
        <v>50400000</v>
      </c>
    </row>
    <row r="41" spans="1:13" s="42" customFormat="1" ht="30" customHeight="1" x14ac:dyDescent="0.3">
      <c r="A41" s="63">
        <v>35</v>
      </c>
      <c r="B41" s="56"/>
      <c r="C41" s="56"/>
      <c r="D41" s="54"/>
      <c r="E41" s="64">
        <v>0</v>
      </c>
      <c r="F41" s="64">
        <v>0</v>
      </c>
      <c r="G41" s="65">
        <f t="shared" si="2"/>
        <v>0</v>
      </c>
      <c r="H41" s="56"/>
      <c r="I41" s="56"/>
      <c r="J41" s="54" t="s">
        <v>112</v>
      </c>
      <c r="K41" s="55">
        <f>세출!F41</f>
        <v>582750000</v>
      </c>
      <c r="L41" s="55">
        <f>세출!G41</f>
        <v>504000000</v>
      </c>
      <c r="M41" s="55">
        <f t="shared" si="0"/>
        <v>-78750000</v>
      </c>
    </row>
    <row r="42" spans="1:13" s="42" customFormat="1" ht="30" customHeight="1" x14ac:dyDescent="0.3">
      <c r="A42" s="63">
        <v>36</v>
      </c>
      <c r="B42" s="56"/>
      <c r="C42" s="56"/>
      <c r="D42" s="54"/>
      <c r="E42" s="64">
        <v>0</v>
      </c>
      <c r="F42" s="64">
        <v>0</v>
      </c>
      <c r="G42" s="65">
        <f t="shared" si="2"/>
        <v>0</v>
      </c>
      <c r="H42" s="56"/>
      <c r="I42" s="56"/>
      <c r="J42" s="54" t="s">
        <v>113</v>
      </c>
      <c r="K42" s="55">
        <f>세출!F42</f>
        <v>112113300</v>
      </c>
      <c r="L42" s="55">
        <f>세출!G42</f>
        <v>94652769</v>
      </c>
      <c r="M42" s="55">
        <f t="shared" si="0"/>
        <v>-17460531</v>
      </c>
    </row>
    <row r="43" spans="1:13" s="42" customFormat="1" ht="30" customHeight="1" x14ac:dyDescent="0.3">
      <c r="A43" s="63">
        <v>37</v>
      </c>
      <c r="B43" s="56"/>
      <c r="C43" s="56"/>
      <c r="D43" s="54"/>
      <c r="E43" s="64">
        <v>0</v>
      </c>
      <c r="F43" s="64">
        <v>0</v>
      </c>
      <c r="G43" s="65">
        <f t="shared" si="2"/>
        <v>0</v>
      </c>
      <c r="H43" s="56"/>
      <c r="I43" s="56"/>
      <c r="J43" s="54" t="s">
        <v>114</v>
      </c>
      <c r="K43" s="55">
        <v>472500000</v>
      </c>
      <c r="L43" s="55">
        <v>472500000</v>
      </c>
      <c r="M43" s="55">
        <f t="shared" si="0"/>
        <v>0</v>
      </c>
    </row>
    <row r="44" spans="1:13" s="42" customFormat="1" ht="30" customHeight="1" x14ac:dyDescent="0.3">
      <c r="A44" s="63">
        <v>38</v>
      </c>
      <c r="B44" s="56"/>
      <c r="C44" s="56"/>
      <c r="D44" s="54"/>
      <c r="E44" s="64">
        <v>0</v>
      </c>
      <c r="F44" s="64">
        <v>0</v>
      </c>
      <c r="G44" s="65">
        <f t="shared" si="2"/>
        <v>0</v>
      </c>
      <c r="H44" s="56"/>
      <c r="I44" s="56"/>
      <c r="J44" s="54" t="s">
        <v>115</v>
      </c>
      <c r="K44" s="55">
        <f>세출!F44</f>
        <v>359100000</v>
      </c>
      <c r="L44" s="55">
        <f>세출!G44</f>
        <v>346500000</v>
      </c>
      <c r="M44" s="55">
        <f t="shared" si="0"/>
        <v>-12600000</v>
      </c>
    </row>
    <row r="45" spans="1:13" s="69" customFormat="1" ht="30" customHeight="1" x14ac:dyDescent="0.3">
      <c r="A45" s="63">
        <v>39</v>
      </c>
      <c r="B45" s="56"/>
      <c r="C45" s="56"/>
      <c r="D45" s="54"/>
      <c r="E45" s="64">
        <v>0</v>
      </c>
      <c r="F45" s="64">
        <v>0</v>
      </c>
      <c r="G45" s="65">
        <f t="shared" si="2"/>
        <v>0</v>
      </c>
      <c r="H45" s="56"/>
      <c r="I45" s="56"/>
      <c r="J45" s="54" t="s">
        <v>116</v>
      </c>
      <c r="K45" s="55">
        <f>세출!F45</f>
        <v>47580000</v>
      </c>
      <c r="L45" s="55">
        <f>세출!G45</f>
        <v>47580000</v>
      </c>
      <c r="M45" s="55">
        <f t="shared" si="0"/>
        <v>0</v>
      </c>
    </row>
    <row r="46" spans="1:13" ht="30" customHeight="1" x14ac:dyDescent="0.3">
      <c r="A46" s="63">
        <v>40</v>
      </c>
      <c r="B46" s="56"/>
      <c r="C46" s="56"/>
      <c r="D46" s="54"/>
      <c r="E46" s="64">
        <v>0</v>
      </c>
      <c r="F46" s="64">
        <v>0</v>
      </c>
      <c r="G46" s="65">
        <f t="shared" si="2"/>
        <v>0</v>
      </c>
      <c r="H46" s="56"/>
      <c r="I46" s="56"/>
      <c r="J46" s="54" t="s">
        <v>117</v>
      </c>
      <c r="K46" s="55">
        <f>세출!F46</f>
        <v>679150</v>
      </c>
      <c r="L46" s="55">
        <f>세출!G46</f>
        <v>0</v>
      </c>
      <c r="M46" s="55">
        <f t="shared" si="0"/>
        <v>-679150</v>
      </c>
    </row>
    <row r="47" spans="1:13" ht="30" customHeight="1" x14ac:dyDescent="0.3">
      <c r="A47" s="63">
        <v>41</v>
      </c>
      <c r="B47" s="56"/>
      <c r="C47" s="56"/>
      <c r="D47" s="54"/>
      <c r="E47" s="64">
        <v>0</v>
      </c>
      <c r="F47" s="64">
        <v>0</v>
      </c>
      <c r="G47" s="65">
        <f t="shared" si="2"/>
        <v>0</v>
      </c>
      <c r="H47" s="56"/>
      <c r="I47" s="56"/>
      <c r="J47" s="54" t="s">
        <v>118</v>
      </c>
      <c r="K47" s="55">
        <f>세출!F47</f>
        <v>67295120</v>
      </c>
      <c r="L47" s="55">
        <f>세출!G47</f>
        <v>79300000</v>
      </c>
      <c r="M47" s="55">
        <f t="shared" si="0"/>
        <v>12004880</v>
      </c>
    </row>
    <row r="48" spans="1:13" ht="30" customHeight="1" x14ac:dyDescent="0.3">
      <c r="A48" s="63">
        <v>42</v>
      </c>
      <c r="B48" s="56"/>
      <c r="C48" s="56"/>
      <c r="D48" s="54"/>
      <c r="E48" s="64">
        <v>0</v>
      </c>
      <c r="F48" s="64">
        <v>0</v>
      </c>
      <c r="G48" s="65">
        <f t="shared" si="2"/>
        <v>0</v>
      </c>
      <c r="H48" s="56"/>
      <c r="I48" s="56"/>
      <c r="J48" s="54" t="s">
        <v>119</v>
      </c>
      <c r="K48" s="55">
        <f>세출!F48</f>
        <v>79300000</v>
      </c>
      <c r="L48" s="55">
        <f>세출!G48</f>
        <v>79300000</v>
      </c>
      <c r="M48" s="55">
        <f t="shared" si="0"/>
        <v>0</v>
      </c>
    </row>
    <row r="49" spans="1:13" ht="30" customHeight="1" x14ac:dyDescent="0.3">
      <c r="A49" s="63">
        <v>43</v>
      </c>
      <c r="B49" s="56"/>
      <c r="C49" s="56"/>
      <c r="D49" s="54"/>
      <c r="E49" s="64">
        <v>0</v>
      </c>
      <c r="F49" s="64">
        <v>0</v>
      </c>
      <c r="G49" s="65">
        <f t="shared" si="2"/>
        <v>0</v>
      </c>
      <c r="H49" s="56"/>
      <c r="I49" s="56"/>
      <c r="J49" s="54" t="s">
        <v>120</v>
      </c>
      <c r="K49" s="55">
        <f>세출!F49</f>
        <v>439435850</v>
      </c>
      <c r="L49" s="55">
        <f>세출!G49</f>
        <v>872300000</v>
      </c>
      <c r="M49" s="55">
        <f t="shared" si="0"/>
        <v>432864150</v>
      </c>
    </row>
    <row r="50" spans="1:13" ht="30" customHeight="1" x14ac:dyDescent="0.3">
      <c r="A50" s="63">
        <v>44</v>
      </c>
      <c r="B50" s="56"/>
      <c r="C50" s="56"/>
      <c r="D50" s="54"/>
      <c r="E50" s="64">
        <v>0</v>
      </c>
      <c r="F50" s="64">
        <v>0</v>
      </c>
      <c r="G50" s="65">
        <f t="shared" si="2"/>
        <v>0</v>
      </c>
      <c r="H50" s="56"/>
      <c r="I50" s="67"/>
      <c r="J50" s="54" t="s">
        <v>121</v>
      </c>
      <c r="K50" s="55">
        <f>세출!F50</f>
        <v>225447420</v>
      </c>
      <c r="L50" s="55">
        <f>세출!G50</f>
        <v>237900000</v>
      </c>
      <c r="M50" s="55">
        <f t="shared" si="0"/>
        <v>12452580</v>
      </c>
    </row>
    <row r="51" spans="1:13" ht="30" customHeight="1" x14ac:dyDescent="0.3">
      <c r="A51" s="63">
        <v>45</v>
      </c>
      <c r="B51" s="56"/>
      <c r="C51" s="56"/>
      <c r="D51" s="54"/>
      <c r="E51" s="64">
        <v>0</v>
      </c>
      <c r="F51" s="64">
        <v>0</v>
      </c>
      <c r="G51" s="65">
        <f t="shared" si="2"/>
        <v>0</v>
      </c>
      <c r="H51" s="56"/>
      <c r="I51" s="67"/>
      <c r="J51" s="54" t="s">
        <v>122</v>
      </c>
      <c r="K51" s="55">
        <f>세출!F51</f>
        <v>73187800</v>
      </c>
      <c r="L51" s="55">
        <f>세출!G51</f>
        <v>79300000</v>
      </c>
      <c r="M51" s="55">
        <f t="shared" si="0"/>
        <v>6112200</v>
      </c>
    </row>
    <row r="52" spans="1:13" ht="30" customHeight="1" x14ac:dyDescent="0.3">
      <c r="A52" s="63">
        <v>46</v>
      </c>
      <c r="B52" s="56"/>
      <c r="C52" s="56"/>
      <c r="D52" s="54"/>
      <c r="E52" s="64">
        <v>0</v>
      </c>
      <c r="F52" s="64">
        <v>0</v>
      </c>
      <c r="G52" s="65">
        <f t="shared" si="2"/>
        <v>0</v>
      </c>
      <c r="H52" s="56"/>
      <c r="I52" s="67"/>
      <c r="J52" s="54" t="s">
        <v>123</v>
      </c>
      <c r="K52" s="55">
        <f>세출!F52</f>
        <v>195300000</v>
      </c>
      <c r="L52" s="55">
        <f>세출!G52</f>
        <v>220500000</v>
      </c>
      <c r="M52" s="55">
        <f t="shared" si="0"/>
        <v>25200000</v>
      </c>
    </row>
    <row r="53" spans="1:13" ht="30" customHeight="1" x14ac:dyDescent="0.3">
      <c r="A53" s="63">
        <v>47</v>
      </c>
      <c r="B53" s="56"/>
      <c r="C53" s="56"/>
      <c r="D53" s="54"/>
      <c r="E53" s="64">
        <v>0</v>
      </c>
      <c r="F53" s="64">
        <v>0</v>
      </c>
      <c r="G53" s="65">
        <f t="shared" si="2"/>
        <v>0</v>
      </c>
      <c r="H53" s="56"/>
      <c r="I53" s="67"/>
      <c r="J53" s="54" t="s">
        <v>124</v>
      </c>
      <c r="K53" s="55">
        <f>세출!F53</f>
        <v>192600000</v>
      </c>
      <c r="L53" s="55">
        <f>세출!G53</f>
        <v>218000000</v>
      </c>
      <c r="M53" s="55">
        <f t="shared" si="0"/>
        <v>25400000</v>
      </c>
    </row>
    <row r="54" spans="1:13" ht="30" customHeight="1" x14ac:dyDescent="0.3">
      <c r="A54" s="63">
        <v>48</v>
      </c>
      <c r="B54" s="56"/>
      <c r="C54" s="56"/>
      <c r="D54" s="54"/>
      <c r="E54" s="64">
        <v>0</v>
      </c>
      <c r="F54" s="64">
        <v>0</v>
      </c>
      <c r="G54" s="65">
        <f t="shared" si="2"/>
        <v>0</v>
      </c>
      <c r="H54" s="56"/>
      <c r="I54" s="67"/>
      <c r="J54" s="54" t="s">
        <v>125</v>
      </c>
      <c r="K54" s="55">
        <f>세출!F54</f>
        <v>75024400</v>
      </c>
      <c r="L54" s="55">
        <f>세출!G54</f>
        <v>118950000</v>
      </c>
      <c r="M54" s="55">
        <f t="shared" si="0"/>
        <v>43925600</v>
      </c>
    </row>
    <row r="55" spans="1:13" ht="30" customHeight="1" x14ac:dyDescent="0.3">
      <c r="A55" s="63">
        <v>49</v>
      </c>
      <c r="B55" s="56"/>
      <c r="C55" s="56"/>
      <c r="D55" s="54"/>
      <c r="E55" s="64">
        <v>0</v>
      </c>
      <c r="F55" s="64">
        <v>0</v>
      </c>
      <c r="G55" s="65">
        <f t="shared" si="2"/>
        <v>0</v>
      </c>
      <c r="H55" s="56"/>
      <c r="I55" s="67"/>
      <c r="J55" s="54" t="s">
        <v>126</v>
      </c>
      <c r="K55" s="55">
        <f>세출!F55</f>
        <v>27755000</v>
      </c>
      <c r="L55" s="55">
        <f>세출!G55</f>
        <v>0</v>
      </c>
      <c r="M55" s="55">
        <f t="shared" si="0"/>
        <v>-27755000</v>
      </c>
    </row>
    <row r="56" spans="1:13" ht="30" customHeight="1" x14ac:dyDescent="0.3">
      <c r="A56" s="63">
        <v>50</v>
      </c>
      <c r="B56" s="56"/>
      <c r="C56" s="56"/>
      <c r="D56" s="54"/>
      <c r="E56" s="64">
        <v>0</v>
      </c>
      <c r="F56" s="64">
        <v>0</v>
      </c>
      <c r="G56" s="65">
        <f t="shared" si="2"/>
        <v>0</v>
      </c>
      <c r="H56" s="56"/>
      <c r="I56" s="67"/>
      <c r="J56" s="91" t="s">
        <v>227</v>
      </c>
      <c r="K56" s="55">
        <f>세출!F56</f>
        <v>30000000</v>
      </c>
      <c r="L56" s="55">
        <f>세출!G56</f>
        <v>0</v>
      </c>
      <c r="M56" s="55">
        <f t="shared" si="0"/>
        <v>-30000000</v>
      </c>
    </row>
    <row r="57" spans="1:13" ht="30" customHeight="1" x14ac:dyDescent="0.3">
      <c r="A57" s="63">
        <v>51</v>
      </c>
      <c r="B57" s="56"/>
      <c r="C57" s="56"/>
      <c r="D57" s="54"/>
      <c r="E57" s="64">
        <v>0</v>
      </c>
      <c r="F57" s="64">
        <v>0</v>
      </c>
      <c r="G57" s="65">
        <f t="shared" si="2"/>
        <v>0</v>
      </c>
      <c r="H57" s="56"/>
      <c r="I57" s="67"/>
      <c r="J57" s="97" t="s">
        <v>228</v>
      </c>
      <c r="K57" s="55">
        <f>세출!F57</f>
        <v>174906000</v>
      </c>
      <c r="L57" s="55">
        <f>세출!G57</f>
        <v>504000000</v>
      </c>
      <c r="M57" s="55">
        <f t="shared" si="0"/>
        <v>329094000</v>
      </c>
    </row>
    <row r="58" spans="1:13" ht="30" customHeight="1" x14ac:dyDescent="0.3">
      <c r="A58" s="63">
        <v>52</v>
      </c>
      <c r="B58" s="56"/>
      <c r="C58" s="56"/>
      <c r="D58" s="54"/>
      <c r="E58" s="64">
        <v>0</v>
      </c>
      <c r="F58" s="64">
        <v>0</v>
      </c>
      <c r="G58" s="65">
        <f t="shared" si="2"/>
        <v>0</v>
      </c>
      <c r="H58" s="56"/>
      <c r="I58" s="67"/>
      <c r="J58" s="91" t="s">
        <v>230</v>
      </c>
      <c r="K58" s="55">
        <f>세출!F58</f>
        <v>88611510</v>
      </c>
      <c r="L58" s="55">
        <f>세출!G58</f>
        <v>118950000</v>
      </c>
      <c r="M58" s="55">
        <f t="shared" si="0"/>
        <v>30338490</v>
      </c>
    </row>
    <row r="59" spans="1:13" ht="30" customHeight="1" x14ac:dyDescent="0.3">
      <c r="A59" s="63">
        <v>53</v>
      </c>
      <c r="B59" s="56"/>
      <c r="C59" s="56"/>
      <c r="D59" s="54"/>
      <c r="E59" s="64">
        <v>0</v>
      </c>
      <c r="F59" s="64">
        <v>0</v>
      </c>
      <c r="G59" s="65">
        <f t="shared" si="2"/>
        <v>0</v>
      </c>
      <c r="H59" s="56"/>
      <c r="I59" s="67"/>
      <c r="J59" s="97" t="s">
        <v>232</v>
      </c>
      <c r="K59" s="55">
        <f>세출!F59</f>
        <v>154635000</v>
      </c>
      <c r="L59" s="55">
        <f>세출!G59</f>
        <v>0</v>
      </c>
      <c r="M59" s="55">
        <f t="shared" si="0"/>
        <v>-154635000</v>
      </c>
    </row>
    <row r="60" spans="1:13" ht="30" customHeight="1" x14ac:dyDescent="0.3">
      <c r="A60" s="63">
        <v>54</v>
      </c>
      <c r="B60" s="56"/>
      <c r="C60" s="56"/>
      <c r="D60" s="54"/>
      <c r="E60" s="64">
        <v>0</v>
      </c>
      <c r="F60" s="64">
        <v>0</v>
      </c>
      <c r="G60" s="65">
        <f t="shared" si="2"/>
        <v>0</v>
      </c>
      <c r="H60" s="56"/>
      <c r="I60" s="166" t="s">
        <v>66</v>
      </c>
      <c r="J60" s="54" t="s">
        <v>127</v>
      </c>
      <c r="K60" s="55">
        <f>세출!F60</f>
        <v>14250450</v>
      </c>
      <c r="L60" s="55">
        <f>세출!G60</f>
        <v>6669000</v>
      </c>
      <c r="M60" s="55">
        <f t="shared" si="0"/>
        <v>-7581450</v>
      </c>
    </row>
    <row r="61" spans="1:13" ht="30" customHeight="1" x14ac:dyDescent="0.3">
      <c r="A61" s="63">
        <v>55</v>
      </c>
      <c r="B61" s="56"/>
      <c r="C61" s="56"/>
      <c r="D61" s="54"/>
      <c r="E61" s="64">
        <v>0</v>
      </c>
      <c r="F61" s="64">
        <v>0</v>
      </c>
      <c r="G61" s="65">
        <f t="shared" si="2"/>
        <v>0</v>
      </c>
      <c r="I61" s="167"/>
      <c r="J61" s="54" t="s">
        <v>128</v>
      </c>
      <c r="K61" s="55">
        <f>세출!F61</f>
        <v>0</v>
      </c>
      <c r="L61" s="55">
        <f>세출!G61</f>
        <v>500000</v>
      </c>
      <c r="M61" s="55">
        <f t="shared" si="0"/>
        <v>500000</v>
      </c>
    </row>
    <row r="62" spans="1:13" ht="30" customHeight="1" x14ac:dyDescent="0.3">
      <c r="A62" s="63">
        <v>56</v>
      </c>
      <c r="B62" s="56"/>
      <c r="C62" s="56"/>
      <c r="D62" s="54"/>
      <c r="E62" s="64">
        <v>0</v>
      </c>
      <c r="F62" s="64">
        <v>0</v>
      </c>
      <c r="G62" s="65">
        <f t="shared" si="2"/>
        <v>0</v>
      </c>
      <c r="I62" s="168" t="s">
        <v>67</v>
      </c>
      <c r="J62" s="117" t="s">
        <v>130</v>
      </c>
      <c r="K62" s="55">
        <f>세출!F62</f>
        <v>1178000</v>
      </c>
      <c r="L62" s="55">
        <f>세출!G62</f>
        <v>900000</v>
      </c>
      <c r="M62" s="55">
        <f t="shared" si="0"/>
        <v>-278000</v>
      </c>
    </row>
    <row r="63" spans="1:13" s="49" customFormat="1" ht="30" customHeight="1" x14ac:dyDescent="0.3">
      <c r="A63" s="63">
        <v>57</v>
      </c>
      <c r="B63" s="56"/>
      <c r="C63" s="56"/>
      <c r="D63" s="54"/>
      <c r="E63" s="64">
        <v>0</v>
      </c>
      <c r="F63" s="64">
        <v>0</v>
      </c>
      <c r="G63" s="65">
        <f t="shared" si="2"/>
        <v>0</v>
      </c>
      <c r="I63" s="169"/>
      <c r="J63" s="117" t="s">
        <v>131</v>
      </c>
      <c r="K63" s="55">
        <f>세출!F63</f>
        <v>10558000</v>
      </c>
      <c r="L63" s="55">
        <f>세출!G63</f>
        <v>1000000</v>
      </c>
      <c r="M63" s="55">
        <f t="shared" si="0"/>
        <v>-9558000</v>
      </c>
    </row>
    <row r="64" spans="1:13" ht="30" customHeight="1" thickBot="1" x14ac:dyDescent="0.35">
      <c r="A64" s="79" t="s">
        <v>68</v>
      </c>
      <c r="B64" s="56"/>
      <c r="C64" s="56"/>
      <c r="D64" s="54"/>
      <c r="E64" s="64">
        <v>0</v>
      </c>
      <c r="F64" s="64">
        <v>0</v>
      </c>
      <c r="G64" s="65">
        <f t="shared" si="2"/>
        <v>0</v>
      </c>
      <c r="I64" s="170"/>
      <c r="J64" s="117" t="s">
        <v>132</v>
      </c>
      <c r="K64" s="55">
        <f>세출!F64</f>
        <v>400000</v>
      </c>
      <c r="L64" s="55">
        <f>세출!G64</f>
        <v>500000</v>
      </c>
      <c r="M64" s="55">
        <f t="shared" si="0"/>
        <v>100000</v>
      </c>
    </row>
    <row r="65" spans="1:13" s="72" customFormat="1" ht="30" customHeight="1" x14ac:dyDescent="0.3">
      <c r="A65" s="34"/>
      <c r="B65" s="56"/>
      <c r="C65" s="56"/>
      <c r="D65" s="56"/>
      <c r="E65" s="123">
        <v>0</v>
      </c>
      <c r="F65" s="126">
        <v>0</v>
      </c>
      <c r="G65" s="125">
        <f t="shared" si="2"/>
        <v>0</v>
      </c>
      <c r="H65" s="61" t="s">
        <v>136</v>
      </c>
      <c r="I65" s="83" t="s">
        <v>136</v>
      </c>
      <c r="J65" s="54" t="s">
        <v>134</v>
      </c>
      <c r="K65" s="55">
        <f>세출!F65</f>
        <v>0</v>
      </c>
      <c r="L65" s="55">
        <f>세출!G65</f>
        <v>0</v>
      </c>
      <c r="M65" s="55">
        <f t="shared" si="0"/>
        <v>0</v>
      </c>
    </row>
    <row r="66" spans="1:13" ht="45.75" thickBot="1" x14ac:dyDescent="0.35">
      <c r="B66" s="80"/>
      <c r="D66" s="121"/>
      <c r="E66" s="122"/>
      <c r="F66" s="127"/>
      <c r="G66" s="122"/>
      <c r="H66" s="120" t="s">
        <v>27</v>
      </c>
      <c r="I66" s="74" t="s">
        <v>27</v>
      </c>
      <c r="J66" s="54" t="s">
        <v>28</v>
      </c>
      <c r="K66" s="55">
        <v>301831221</v>
      </c>
      <c r="L66" s="55">
        <v>191194509</v>
      </c>
      <c r="M66" s="55">
        <v>-110636712</v>
      </c>
    </row>
    <row r="67" spans="1:13" ht="22.5" x14ac:dyDescent="0.3">
      <c r="D67" s="119"/>
      <c r="E67" s="124"/>
      <c r="F67" s="128"/>
      <c r="H67" s="54"/>
      <c r="I67" s="75"/>
      <c r="J67" s="54" t="s">
        <v>29</v>
      </c>
      <c r="K67" s="55">
        <v>202677976</v>
      </c>
      <c r="L67" s="55">
        <v>90955134</v>
      </c>
      <c r="M67" s="55">
        <v>-111722842</v>
      </c>
    </row>
    <row r="68" spans="1:13" ht="23.25" thickBot="1" x14ac:dyDescent="0.35">
      <c r="C68" s="80"/>
      <c r="D68" s="118"/>
      <c r="E68" s="70">
        <f>SUM(E7:E65)</f>
        <v>8292177000</v>
      </c>
      <c r="F68" s="70">
        <f>SUM(F7:F65)</f>
        <v>9409298000</v>
      </c>
      <c r="G68" s="70">
        <f>SUM(G7:G65)</f>
        <v>1117121000</v>
      </c>
      <c r="H68" s="82" t="s">
        <v>68</v>
      </c>
      <c r="I68" s="80"/>
      <c r="J68" s="81"/>
      <c r="K68" s="70">
        <f>SUM(K7:K67)</f>
        <v>8292177000</v>
      </c>
      <c r="L68" s="70">
        <f>SUM(L7:L67)</f>
        <v>9409298000</v>
      </c>
      <c r="M68" s="71">
        <f>SUM(M7:M67)</f>
        <v>1117121000</v>
      </c>
    </row>
    <row r="70" spans="1:13" ht="20.25" x14ac:dyDescent="0.3">
      <c r="K70" s="76"/>
      <c r="L70" s="76"/>
      <c r="M70" s="76"/>
    </row>
  </sheetData>
  <mergeCells count="15">
    <mergeCell ref="I60:I61"/>
    <mergeCell ref="I62:I64"/>
    <mergeCell ref="A1:M1"/>
    <mergeCell ref="K5:M5"/>
    <mergeCell ref="A4:A6"/>
    <mergeCell ref="B4:G4"/>
    <mergeCell ref="H4:M4"/>
    <mergeCell ref="B5:B6"/>
    <mergeCell ref="C5:C6"/>
    <mergeCell ref="D5:D6"/>
    <mergeCell ref="E5:G5"/>
    <mergeCell ref="H5:H6"/>
    <mergeCell ref="I5:I6"/>
    <mergeCell ref="J5:J6"/>
    <mergeCell ref="L2:M2"/>
  </mergeCells>
  <phoneticPr fontId="2" type="noConversion"/>
  <printOptions horizontalCentered="1"/>
  <pageMargins left="0.23622047244094491" right="0.23622047244094491" top="0.31496062992125984" bottom="0.39370078740157483" header="0.31496062992125984" footer="0.31496062992125984"/>
  <pageSetup paperSize="9" scale="3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9"/>
  <sheetViews>
    <sheetView view="pageBreakPreview" topLeftCell="B1" zoomScale="55" zoomScaleNormal="70" zoomScaleSheetLayoutView="55" workbookViewId="0">
      <pane xSplit="4" ySplit="1" topLeftCell="G11" activePane="bottomRight" state="frozen"/>
      <selection activeCell="B17" sqref="B17"/>
      <selection pane="topRight" activeCell="B17" sqref="B17"/>
      <selection pane="bottomLeft" activeCell="B17" sqref="B17"/>
      <selection pane="bottomRight" activeCell="B17" sqref="B17"/>
    </sheetView>
  </sheetViews>
  <sheetFormatPr defaultColWidth="9" defaultRowHeight="22.5" x14ac:dyDescent="0.3"/>
  <cols>
    <col min="1" max="1" width="7.75" style="41" bestFit="1" customWidth="1"/>
    <col min="2" max="2" width="6.5" style="41" customWidth="1"/>
    <col min="3" max="3" width="13.625" style="41" customWidth="1"/>
    <col min="4" max="4" width="19.625" style="41" customWidth="1"/>
    <col min="5" max="5" width="19.25" style="41" customWidth="1"/>
    <col min="6" max="6" width="34.75" style="47" customWidth="1"/>
    <col min="7" max="7" width="25.625" style="47" customWidth="1"/>
    <col min="8" max="8" width="28.125" style="47" bestFit="1" customWidth="1"/>
    <col min="9" max="9" width="25.125" style="47" bestFit="1" customWidth="1"/>
    <col min="10" max="10" width="17.25" style="42" customWidth="1"/>
    <col min="11" max="11" width="57.875" style="46" customWidth="1"/>
    <col min="12" max="12" width="18.75" style="34" customWidth="1"/>
    <col min="13" max="16384" width="9" style="34"/>
  </cols>
  <sheetData>
    <row r="1" spans="1:12" ht="30" customHeight="1" x14ac:dyDescent="0.3">
      <c r="A1" s="189" t="s">
        <v>148</v>
      </c>
      <c r="B1" s="171"/>
      <c r="C1" s="171"/>
      <c r="D1" s="171"/>
      <c r="E1" s="171"/>
      <c r="F1" s="171"/>
      <c r="G1" s="171"/>
      <c r="H1" s="171"/>
      <c r="I1" s="171"/>
      <c r="J1" s="171"/>
    </row>
    <row r="2" spans="1:12" ht="30" customHeight="1" thickBot="1" x14ac:dyDescent="0.35">
      <c r="J2" s="47" t="s">
        <v>76</v>
      </c>
    </row>
    <row r="3" spans="1:12" ht="30" customHeight="1" x14ac:dyDescent="0.3">
      <c r="A3" s="190" t="s">
        <v>56</v>
      </c>
      <c r="B3" s="194" t="s">
        <v>56</v>
      </c>
      <c r="C3" s="196" t="s">
        <v>69</v>
      </c>
      <c r="D3" s="196" t="s">
        <v>0</v>
      </c>
      <c r="E3" s="196" t="s">
        <v>1</v>
      </c>
      <c r="F3" s="196" t="s">
        <v>2</v>
      </c>
      <c r="G3" s="198" t="s">
        <v>59</v>
      </c>
      <c r="H3" s="199"/>
      <c r="I3" s="199"/>
      <c r="J3" s="200"/>
      <c r="K3" s="192" t="s">
        <v>70</v>
      </c>
    </row>
    <row r="4" spans="1:12" ht="30" customHeight="1" thickBot="1" x14ac:dyDescent="0.35">
      <c r="A4" s="191"/>
      <c r="B4" s="195"/>
      <c r="C4" s="197"/>
      <c r="D4" s="197"/>
      <c r="E4" s="197"/>
      <c r="F4" s="197"/>
      <c r="G4" s="113" t="s">
        <v>140</v>
      </c>
      <c r="H4" s="113" t="s">
        <v>141</v>
      </c>
      <c r="I4" s="113" t="s">
        <v>60</v>
      </c>
      <c r="J4" s="113" t="s">
        <v>71</v>
      </c>
      <c r="K4" s="193"/>
    </row>
    <row r="5" spans="1:12" ht="113.25" thickTop="1" x14ac:dyDescent="0.3">
      <c r="A5" s="100">
        <v>2</v>
      </c>
      <c r="B5" s="103">
        <v>1</v>
      </c>
      <c r="C5" s="84" t="s">
        <v>57</v>
      </c>
      <c r="D5" s="85" t="s">
        <v>3</v>
      </c>
      <c r="E5" s="85" t="s">
        <v>3</v>
      </c>
      <c r="F5" s="85" t="s">
        <v>3</v>
      </c>
      <c r="G5" s="86">
        <v>1118731451</v>
      </c>
      <c r="H5" s="86">
        <v>1319920000</v>
      </c>
      <c r="I5" s="86">
        <v>201188549</v>
      </c>
      <c r="J5" s="87">
        <v>17.98</v>
      </c>
      <c r="K5" s="130" t="s">
        <v>251</v>
      </c>
      <c r="L5" s="48"/>
    </row>
    <row r="6" spans="1:12" ht="292.5" x14ac:dyDescent="0.3">
      <c r="A6" s="100">
        <v>3</v>
      </c>
      <c r="B6" s="104">
        <v>2</v>
      </c>
      <c r="C6" s="89"/>
      <c r="D6" s="90" t="s">
        <v>5</v>
      </c>
      <c r="E6" s="90" t="s">
        <v>5</v>
      </c>
      <c r="F6" s="91" t="s">
        <v>4</v>
      </c>
      <c r="G6" s="92">
        <v>3127499500</v>
      </c>
      <c r="H6" s="92">
        <v>3615392000</v>
      </c>
      <c r="I6" s="92">
        <v>487892500</v>
      </c>
      <c r="J6" s="93">
        <v>15.6</v>
      </c>
      <c r="K6" s="131" t="s">
        <v>252</v>
      </c>
    </row>
    <row r="7" spans="1:12" ht="44.25" customHeight="1" x14ac:dyDescent="0.3">
      <c r="A7" s="100">
        <v>4</v>
      </c>
      <c r="B7" s="106">
        <v>3</v>
      </c>
      <c r="C7" s="95"/>
      <c r="D7" s="96"/>
      <c r="E7" s="96"/>
      <c r="F7" s="97" t="s">
        <v>61</v>
      </c>
      <c r="G7" s="98">
        <v>3557272500</v>
      </c>
      <c r="H7" s="98">
        <v>4080411000</v>
      </c>
      <c r="I7" s="98">
        <v>523138500</v>
      </c>
      <c r="J7" s="99">
        <v>14.71</v>
      </c>
      <c r="K7" s="132" t="s">
        <v>253</v>
      </c>
    </row>
    <row r="8" spans="1:12" ht="37.5" customHeight="1" x14ac:dyDescent="0.3">
      <c r="A8" s="100"/>
      <c r="B8" s="104">
        <v>4</v>
      </c>
      <c r="C8" s="89"/>
      <c r="D8" s="90"/>
      <c r="E8" s="90"/>
      <c r="F8" s="91" t="s">
        <v>62</v>
      </c>
      <c r="G8" s="92">
        <v>81057000</v>
      </c>
      <c r="H8" s="92">
        <v>80657000</v>
      </c>
      <c r="I8" s="92">
        <v>-400000</v>
      </c>
      <c r="J8" s="93">
        <v>-0.49</v>
      </c>
      <c r="K8" s="105" t="s">
        <v>142</v>
      </c>
    </row>
    <row r="9" spans="1:12" ht="37.5" customHeight="1" x14ac:dyDescent="0.3">
      <c r="A9" s="100">
        <v>5</v>
      </c>
      <c r="B9" s="106">
        <v>5</v>
      </c>
      <c r="C9" s="95"/>
      <c r="D9" s="97"/>
      <c r="E9" s="97"/>
      <c r="F9" s="97" t="s">
        <v>143</v>
      </c>
      <c r="G9" s="99">
        <v>0</v>
      </c>
      <c r="H9" s="99">
        <v>0</v>
      </c>
      <c r="I9" s="99">
        <v>0</v>
      </c>
      <c r="J9" s="99">
        <v>0</v>
      </c>
      <c r="K9" s="107"/>
    </row>
    <row r="10" spans="1:12" ht="37.5" customHeight="1" x14ac:dyDescent="0.3">
      <c r="A10" s="100"/>
      <c r="B10" s="104">
        <v>6</v>
      </c>
      <c r="C10" s="89"/>
      <c r="D10" s="90" t="s">
        <v>80</v>
      </c>
      <c r="E10" s="90" t="s">
        <v>80</v>
      </c>
      <c r="F10" s="91" t="s">
        <v>81</v>
      </c>
      <c r="G10" s="92">
        <v>30000000</v>
      </c>
      <c r="H10" s="93">
        <v>0</v>
      </c>
      <c r="I10" s="92">
        <v>-30000000</v>
      </c>
      <c r="J10" s="93">
        <v>-100</v>
      </c>
      <c r="K10" s="105"/>
    </row>
    <row r="11" spans="1:12" x14ac:dyDescent="0.3">
      <c r="A11" s="100">
        <v>7</v>
      </c>
      <c r="B11" s="106">
        <v>7</v>
      </c>
      <c r="C11" s="95"/>
      <c r="D11" s="97"/>
      <c r="E11" s="97"/>
      <c r="F11" s="97" t="s">
        <v>144</v>
      </c>
      <c r="G11" s="98">
        <v>500000</v>
      </c>
      <c r="H11" s="99">
        <v>0</v>
      </c>
      <c r="I11" s="98">
        <v>-500000</v>
      </c>
      <c r="J11" s="99">
        <v>-100</v>
      </c>
      <c r="K11" s="107"/>
    </row>
    <row r="12" spans="1:12" ht="32.25" customHeight="1" x14ac:dyDescent="0.3">
      <c r="A12" s="100">
        <v>8</v>
      </c>
      <c r="B12" s="104">
        <v>8</v>
      </c>
      <c r="C12" s="89"/>
      <c r="D12" s="90" t="s">
        <v>6</v>
      </c>
      <c r="E12" s="90" t="s">
        <v>6</v>
      </c>
      <c r="F12" s="91" t="s">
        <v>145</v>
      </c>
      <c r="G12" s="93">
        <v>0</v>
      </c>
      <c r="H12" s="93">
        <v>0</v>
      </c>
      <c r="I12" s="93">
        <v>0</v>
      </c>
      <c r="J12" s="93">
        <v>0</v>
      </c>
      <c r="K12" s="105"/>
    </row>
    <row r="13" spans="1:12" ht="35.1" customHeight="1" x14ac:dyDescent="0.3">
      <c r="A13" s="100">
        <v>9</v>
      </c>
      <c r="B13" s="106">
        <v>9</v>
      </c>
      <c r="C13" s="95"/>
      <c r="D13" s="97"/>
      <c r="E13" s="97"/>
      <c r="F13" s="97" t="s">
        <v>146</v>
      </c>
      <c r="G13" s="98">
        <v>5000000</v>
      </c>
      <c r="H13" s="98">
        <v>5000000</v>
      </c>
      <c r="I13" s="99">
        <v>0</v>
      </c>
      <c r="J13" s="99">
        <v>0</v>
      </c>
      <c r="K13" s="107"/>
    </row>
    <row r="14" spans="1:12" s="45" customFormat="1" ht="393.75" x14ac:dyDescent="0.3">
      <c r="A14" s="101">
        <v>10</v>
      </c>
      <c r="B14" s="104">
        <v>10</v>
      </c>
      <c r="C14" s="89"/>
      <c r="D14" s="90" t="s">
        <v>7</v>
      </c>
      <c r="E14" s="90" t="s">
        <v>7</v>
      </c>
      <c r="F14" s="91" t="s">
        <v>8</v>
      </c>
      <c r="G14" s="138">
        <v>351640739</v>
      </c>
      <c r="H14" s="138">
        <v>298498170</v>
      </c>
      <c r="I14" s="138">
        <v>-53142749</v>
      </c>
      <c r="J14" s="139">
        <v>-15.11</v>
      </c>
      <c r="K14" s="140" t="s">
        <v>254</v>
      </c>
    </row>
    <row r="15" spans="1:12" s="49" customFormat="1" ht="61.5" customHeight="1" x14ac:dyDescent="0.3">
      <c r="A15" s="100">
        <v>11</v>
      </c>
      <c r="B15" s="106">
        <v>11</v>
      </c>
      <c r="C15" s="95"/>
      <c r="D15" s="97"/>
      <c r="E15" s="97"/>
      <c r="F15" s="97" t="s">
        <v>63</v>
      </c>
      <c r="G15" s="138">
        <v>5565207</v>
      </c>
      <c r="H15" s="138">
        <v>3333550</v>
      </c>
      <c r="I15" s="138">
        <v>-2231657</v>
      </c>
      <c r="J15" s="64">
        <v>-40.1</v>
      </c>
      <c r="K15" s="141" t="s">
        <v>147</v>
      </c>
    </row>
    <row r="16" spans="1:12" s="50" customFormat="1" ht="35.1" customHeight="1" thickBot="1" x14ac:dyDescent="0.35">
      <c r="A16" s="102">
        <v>12</v>
      </c>
      <c r="B16" s="104">
        <v>12</v>
      </c>
      <c r="C16" s="89"/>
      <c r="D16" s="90" t="s">
        <v>10</v>
      </c>
      <c r="E16" s="90" t="s">
        <v>10</v>
      </c>
      <c r="F16" s="91" t="s">
        <v>79</v>
      </c>
      <c r="G16" s="138">
        <v>10500</v>
      </c>
      <c r="H16" s="64">
        <v>0</v>
      </c>
      <c r="I16" s="138">
        <v>-10500</v>
      </c>
      <c r="J16" s="64">
        <v>-100</v>
      </c>
      <c r="K16" s="141"/>
    </row>
    <row r="17" spans="2:11" ht="409.5" x14ac:dyDescent="0.3">
      <c r="B17" s="106">
        <v>13</v>
      </c>
      <c r="C17" s="95"/>
      <c r="D17" s="96"/>
      <c r="E17" s="96"/>
      <c r="F17" s="97" t="s">
        <v>9</v>
      </c>
      <c r="G17" s="138">
        <v>303776</v>
      </c>
      <c r="H17" s="138">
        <v>402710</v>
      </c>
      <c r="I17" s="138">
        <v>98934</v>
      </c>
      <c r="J17" s="139">
        <v>32.57</v>
      </c>
      <c r="K17" s="140" t="s">
        <v>255</v>
      </c>
    </row>
    <row r="18" spans="2:11" ht="56.25" x14ac:dyDescent="0.3">
      <c r="B18" s="104">
        <v>14</v>
      </c>
      <c r="C18" s="88"/>
      <c r="D18" s="91"/>
      <c r="E18" s="91"/>
      <c r="F18" s="91" t="s">
        <v>64</v>
      </c>
      <c r="G18" s="138">
        <v>14596327</v>
      </c>
      <c r="H18" s="138">
        <v>5683570</v>
      </c>
      <c r="I18" s="138">
        <v>-8912577</v>
      </c>
      <c r="J18" s="139">
        <v>-61.06</v>
      </c>
      <c r="K18" s="140" t="s">
        <v>262</v>
      </c>
    </row>
    <row r="19" spans="2:11" ht="23.25" thickBot="1" x14ac:dyDescent="0.35">
      <c r="B19" s="108">
        <v>15</v>
      </c>
      <c r="C19" s="109" t="s">
        <v>68</v>
      </c>
      <c r="D19" s="110"/>
      <c r="E19" s="110"/>
      <c r="F19" s="110"/>
      <c r="G19" s="142">
        <v>8292177000</v>
      </c>
      <c r="H19" s="142">
        <v>9409298000</v>
      </c>
      <c r="I19" s="142">
        <v>1117121000</v>
      </c>
      <c r="J19" s="143">
        <v>13.47</v>
      </c>
      <c r="K19" s="144"/>
    </row>
  </sheetData>
  <mergeCells count="9">
    <mergeCell ref="A1:J1"/>
    <mergeCell ref="A3:A4"/>
    <mergeCell ref="K3:K4"/>
    <mergeCell ref="B3:B4"/>
    <mergeCell ref="C3:C4"/>
    <mergeCell ref="D3:D4"/>
    <mergeCell ref="E3:E4"/>
    <mergeCell ref="F3:F4"/>
    <mergeCell ref="G3:J3"/>
  </mergeCells>
  <phoneticPr fontId="2" type="noConversion"/>
  <printOptions horizontalCentered="1"/>
  <pageMargins left="0.23622047244094491" right="0.23622047244094491" top="0.28000000000000003" bottom="0.21" header="0.31496062992125984" footer="0.23622047244094491"/>
  <pageSetup paperSize="9" scale="30" orientation="landscape"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8"/>
  <sheetViews>
    <sheetView tabSelected="1" view="pageBreakPreview" topLeftCell="A40" zoomScale="55" zoomScaleNormal="55" zoomScaleSheetLayoutView="55" workbookViewId="0">
      <pane xSplit="5" topLeftCell="F1" activePane="topRight" state="frozen"/>
      <selection activeCell="B17" sqref="B17"/>
      <selection pane="topRight" activeCell="B17" sqref="B17"/>
    </sheetView>
  </sheetViews>
  <sheetFormatPr defaultColWidth="9" defaultRowHeight="22.5" x14ac:dyDescent="0.3"/>
  <cols>
    <col min="1" max="1" width="7.75" style="41" bestFit="1" customWidth="1"/>
    <col min="2" max="2" width="10.75" style="41" customWidth="1"/>
    <col min="3" max="3" width="24.125" style="41" customWidth="1"/>
    <col min="4" max="4" width="35.5" style="41" bestFit="1" customWidth="1"/>
    <col min="5" max="5" width="40.625" style="41" customWidth="1"/>
    <col min="6" max="6" width="25.625" style="42" customWidth="1"/>
    <col min="7" max="7" width="31.625" style="42" customWidth="1"/>
    <col min="8" max="8" width="25.625" style="42" customWidth="1"/>
    <col min="9" max="9" width="18.125" style="42" customWidth="1"/>
    <col min="10" max="10" width="128.25" style="42" customWidth="1"/>
    <col min="11" max="16384" width="9" style="34"/>
  </cols>
  <sheetData>
    <row r="1" spans="1:10" ht="30" customHeight="1" x14ac:dyDescent="0.3">
      <c r="A1" s="189" t="s">
        <v>149</v>
      </c>
      <c r="B1" s="171"/>
      <c r="C1" s="171"/>
      <c r="D1" s="171"/>
      <c r="E1" s="171"/>
      <c r="F1" s="171"/>
      <c r="G1" s="171"/>
      <c r="H1" s="171"/>
      <c r="I1" s="171"/>
      <c r="J1" s="171"/>
    </row>
    <row r="2" spans="1:10" ht="30" customHeight="1" thickBot="1" x14ac:dyDescent="0.35">
      <c r="A2" s="37"/>
      <c r="B2" s="38"/>
      <c r="C2" s="38"/>
      <c r="D2" s="38"/>
      <c r="E2" s="38"/>
      <c r="F2" s="38"/>
      <c r="G2" s="38"/>
      <c r="H2" s="38"/>
      <c r="I2" s="38"/>
      <c r="J2" s="39" t="s">
        <v>75</v>
      </c>
    </row>
    <row r="3" spans="1:10" ht="30" customHeight="1" x14ac:dyDescent="0.3">
      <c r="A3" s="194" t="s">
        <v>56</v>
      </c>
      <c r="B3" s="196" t="s">
        <v>69</v>
      </c>
      <c r="C3" s="196" t="s">
        <v>0</v>
      </c>
      <c r="D3" s="196" t="s">
        <v>1</v>
      </c>
      <c r="E3" s="196" t="s">
        <v>2</v>
      </c>
      <c r="F3" s="198" t="s">
        <v>59</v>
      </c>
      <c r="G3" s="199"/>
      <c r="H3" s="199"/>
      <c r="I3" s="200"/>
      <c r="J3" s="192" t="s">
        <v>70</v>
      </c>
    </row>
    <row r="4" spans="1:10" ht="30" customHeight="1" thickBot="1" x14ac:dyDescent="0.35">
      <c r="A4" s="195"/>
      <c r="B4" s="197"/>
      <c r="C4" s="197"/>
      <c r="D4" s="197"/>
      <c r="E4" s="197"/>
      <c r="F4" s="113" t="s">
        <v>140</v>
      </c>
      <c r="G4" s="113" t="s">
        <v>141</v>
      </c>
      <c r="H4" s="113" t="s">
        <v>60</v>
      </c>
      <c r="I4" s="113" t="s">
        <v>71</v>
      </c>
      <c r="J4" s="193"/>
    </row>
    <row r="5" spans="1:10" ht="185.25" customHeight="1" thickTop="1" x14ac:dyDescent="0.3">
      <c r="A5" s="106">
        <v>1</v>
      </c>
      <c r="B5" s="95" t="s">
        <v>58</v>
      </c>
      <c r="C5" s="96" t="s">
        <v>11</v>
      </c>
      <c r="D5" s="96" t="s">
        <v>12</v>
      </c>
      <c r="E5" s="97" t="s">
        <v>13</v>
      </c>
      <c r="F5" s="98">
        <v>224665900</v>
      </c>
      <c r="G5" s="98">
        <v>235245100</v>
      </c>
      <c r="H5" s="98">
        <v>10579200</v>
      </c>
      <c r="I5" s="99">
        <v>4.71</v>
      </c>
      <c r="J5" s="114" t="s">
        <v>150</v>
      </c>
    </row>
    <row r="6" spans="1:10" ht="99.75" x14ac:dyDescent="0.3">
      <c r="A6" s="104">
        <v>2</v>
      </c>
      <c r="B6" s="89"/>
      <c r="C6" s="90"/>
      <c r="D6" s="90"/>
      <c r="E6" s="91" t="s">
        <v>14</v>
      </c>
      <c r="F6" s="92">
        <v>28393380</v>
      </c>
      <c r="G6" s="92">
        <v>31556700</v>
      </c>
      <c r="H6" s="92">
        <v>3163320</v>
      </c>
      <c r="I6" s="93">
        <v>11.14</v>
      </c>
      <c r="J6" s="115" t="s">
        <v>151</v>
      </c>
    </row>
    <row r="7" spans="1:10" ht="137.25" customHeight="1" x14ac:dyDescent="0.3">
      <c r="A7" s="106">
        <v>3</v>
      </c>
      <c r="B7" s="95"/>
      <c r="C7" s="96"/>
      <c r="D7" s="96"/>
      <c r="E7" s="97" t="s">
        <v>15</v>
      </c>
      <c r="F7" s="98">
        <v>24691640</v>
      </c>
      <c r="G7" s="98">
        <v>23175750</v>
      </c>
      <c r="H7" s="98">
        <v>-1515890</v>
      </c>
      <c r="I7" s="99">
        <v>-6.14</v>
      </c>
      <c r="J7" s="114" t="s">
        <v>152</v>
      </c>
    </row>
    <row r="8" spans="1:10" ht="92.25" customHeight="1" x14ac:dyDescent="0.3">
      <c r="A8" s="104">
        <v>4</v>
      </c>
      <c r="B8" s="89"/>
      <c r="C8" s="90"/>
      <c r="D8" s="90"/>
      <c r="E8" s="91" t="s">
        <v>16</v>
      </c>
      <c r="F8" s="92">
        <v>24839520</v>
      </c>
      <c r="G8" s="92">
        <v>27974410</v>
      </c>
      <c r="H8" s="92">
        <v>3134890</v>
      </c>
      <c r="I8" s="93">
        <v>12.62</v>
      </c>
      <c r="J8" s="115" t="s">
        <v>153</v>
      </c>
    </row>
    <row r="9" spans="1:10" ht="85.5" customHeight="1" x14ac:dyDescent="0.3">
      <c r="A9" s="106">
        <v>5</v>
      </c>
      <c r="B9" s="95"/>
      <c r="C9" s="96"/>
      <c r="D9" s="97"/>
      <c r="E9" s="97" t="s">
        <v>17</v>
      </c>
      <c r="F9" s="98">
        <v>6248140</v>
      </c>
      <c r="G9" s="98">
        <v>940000</v>
      </c>
      <c r="H9" s="98">
        <v>-5308140</v>
      </c>
      <c r="I9" s="99">
        <v>-84.96</v>
      </c>
      <c r="J9" s="114" t="s">
        <v>154</v>
      </c>
    </row>
    <row r="10" spans="1:10" ht="50.1" customHeight="1" x14ac:dyDescent="0.3">
      <c r="A10" s="104">
        <v>6</v>
      </c>
      <c r="B10" s="89"/>
      <c r="C10" s="90"/>
      <c r="D10" s="90" t="s">
        <v>18</v>
      </c>
      <c r="E10" s="91" t="s">
        <v>19</v>
      </c>
      <c r="F10" s="92">
        <v>160000</v>
      </c>
      <c r="G10" s="92">
        <v>1700000</v>
      </c>
      <c r="H10" s="92">
        <v>1540000</v>
      </c>
      <c r="I10" s="93">
        <v>962.5</v>
      </c>
      <c r="J10" s="115" t="s">
        <v>155</v>
      </c>
    </row>
    <row r="11" spans="1:10" ht="50.1" customHeight="1" x14ac:dyDescent="0.3">
      <c r="A11" s="106">
        <v>7</v>
      </c>
      <c r="B11" s="95"/>
      <c r="C11" s="96"/>
      <c r="D11" s="97"/>
      <c r="E11" s="97" t="s">
        <v>20</v>
      </c>
      <c r="F11" s="98">
        <v>268100</v>
      </c>
      <c r="G11" s="98">
        <v>300000</v>
      </c>
      <c r="H11" s="98">
        <v>31900</v>
      </c>
      <c r="I11" s="99">
        <v>11.9</v>
      </c>
      <c r="J11" s="114" t="s">
        <v>156</v>
      </c>
    </row>
    <row r="12" spans="1:10" ht="180.75" customHeight="1" x14ac:dyDescent="0.3">
      <c r="A12" s="104">
        <v>8</v>
      </c>
      <c r="B12" s="89"/>
      <c r="C12" s="90"/>
      <c r="D12" s="90" t="s">
        <v>21</v>
      </c>
      <c r="E12" s="91" t="s">
        <v>22</v>
      </c>
      <c r="F12" s="92">
        <v>170000</v>
      </c>
      <c r="G12" s="92">
        <v>900000</v>
      </c>
      <c r="H12" s="92">
        <v>730000</v>
      </c>
      <c r="I12" s="93">
        <v>429.41</v>
      </c>
      <c r="J12" s="115" t="s">
        <v>157</v>
      </c>
    </row>
    <row r="13" spans="1:10" ht="126" customHeight="1" x14ac:dyDescent="0.3">
      <c r="A13" s="106">
        <v>9</v>
      </c>
      <c r="B13" s="95"/>
      <c r="C13" s="96"/>
      <c r="D13" s="96"/>
      <c r="E13" s="97" t="s">
        <v>23</v>
      </c>
      <c r="F13" s="98">
        <v>10103334</v>
      </c>
      <c r="G13" s="98">
        <v>3743553</v>
      </c>
      <c r="H13" s="98">
        <v>-6359781</v>
      </c>
      <c r="I13" s="99">
        <v>-62.95</v>
      </c>
      <c r="J13" s="114" t="s">
        <v>158</v>
      </c>
    </row>
    <row r="14" spans="1:10" ht="164.25" customHeight="1" x14ac:dyDescent="0.3">
      <c r="A14" s="104">
        <v>10</v>
      </c>
      <c r="B14" s="89"/>
      <c r="C14" s="90"/>
      <c r="D14" s="90"/>
      <c r="E14" s="91" t="s">
        <v>24</v>
      </c>
      <c r="F14" s="92">
        <v>3355186</v>
      </c>
      <c r="G14" s="92">
        <v>5040000</v>
      </c>
      <c r="H14" s="92">
        <v>1684814</v>
      </c>
      <c r="I14" s="93">
        <v>50.22</v>
      </c>
      <c r="J14" s="115" t="s">
        <v>159</v>
      </c>
    </row>
    <row r="15" spans="1:10" ht="95.25" customHeight="1" x14ac:dyDescent="0.3">
      <c r="A15" s="106">
        <v>11</v>
      </c>
      <c r="B15" s="95"/>
      <c r="C15" s="96"/>
      <c r="D15" s="96"/>
      <c r="E15" s="97" t="s">
        <v>25</v>
      </c>
      <c r="F15" s="98">
        <v>4199610</v>
      </c>
      <c r="G15" s="98">
        <v>4620000</v>
      </c>
      <c r="H15" s="98">
        <v>420390</v>
      </c>
      <c r="I15" s="99">
        <v>10.01</v>
      </c>
      <c r="J15" s="114" t="s">
        <v>160</v>
      </c>
    </row>
    <row r="16" spans="1:10" ht="50.1" customHeight="1" x14ac:dyDescent="0.3">
      <c r="A16" s="104">
        <v>12</v>
      </c>
      <c r="B16" s="89"/>
      <c r="C16" s="90"/>
      <c r="D16" s="90"/>
      <c r="E16" s="91" t="s">
        <v>82</v>
      </c>
      <c r="F16" s="92">
        <v>438180</v>
      </c>
      <c r="G16" s="92">
        <v>950000</v>
      </c>
      <c r="H16" s="92">
        <v>511820</v>
      </c>
      <c r="I16" s="93">
        <v>116.81</v>
      </c>
      <c r="J16" s="115" t="s">
        <v>161</v>
      </c>
    </row>
    <row r="17" spans="1:10" ht="50.1" customHeight="1" x14ac:dyDescent="0.3">
      <c r="A17" s="106">
        <v>13</v>
      </c>
      <c r="B17" s="95"/>
      <c r="C17" s="97"/>
      <c r="D17" s="97"/>
      <c r="E17" s="97" t="s">
        <v>77</v>
      </c>
      <c r="F17" s="98">
        <v>830500</v>
      </c>
      <c r="G17" s="98">
        <v>540000</v>
      </c>
      <c r="H17" s="98">
        <v>-290500</v>
      </c>
      <c r="I17" s="99">
        <v>-34.979999999999997</v>
      </c>
      <c r="J17" s="114" t="s">
        <v>162</v>
      </c>
    </row>
    <row r="18" spans="1:10" x14ac:dyDescent="0.3">
      <c r="A18" s="104">
        <v>14</v>
      </c>
      <c r="B18" s="89"/>
      <c r="C18" s="90" t="s">
        <v>89</v>
      </c>
      <c r="D18" s="90" t="s">
        <v>90</v>
      </c>
      <c r="E18" s="91" t="s">
        <v>90</v>
      </c>
      <c r="F18" s="93">
        <v>0</v>
      </c>
      <c r="G18" s="93">
        <v>0</v>
      </c>
      <c r="H18" s="93">
        <v>0</v>
      </c>
      <c r="I18" s="93">
        <v>0</v>
      </c>
      <c r="J18" s="115"/>
    </row>
    <row r="19" spans="1:10" x14ac:dyDescent="0.3">
      <c r="A19" s="106">
        <v>15</v>
      </c>
      <c r="B19" s="95"/>
      <c r="C19" s="96"/>
      <c r="D19" s="96"/>
      <c r="E19" s="97" t="s">
        <v>91</v>
      </c>
      <c r="F19" s="99">
        <v>0</v>
      </c>
      <c r="G19" s="99">
        <v>0</v>
      </c>
      <c r="H19" s="99">
        <v>0</v>
      </c>
      <c r="I19" s="99">
        <v>0</v>
      </c>
      <c r="J19" s="114"/>
    </row>
    <row r="20" spans="1:10" ht="235.15" customHeight="1" x14ac:dyDescent="0.3">
      <c r="A20" s="104">
        <v>16</v>
      </c>
      <c r="B20" s="89"/>
      <c r="C20" s="91"/>
      <c r="D20" s="91"/>
      <c r="E20" s="91" t="s">
        <v>163</v>
      </c>
      <c r="F20" s="93">
        <v>0</v>
      </c>
      <c r="G20" s="93">
        <v>0</v>
      </c>
      <c r="H20" s="93">
        <v>0</v>
      </c>
      <c r="I20" s="93">
        <v>0</v>
      </c>
      <c r="J20" s="115"/>
    </row>
    <row r="21" spans="1:10" ht="409.5" x14ac:dyDescent="0.3">
      <c r="A21" s="106">
        <v>17</v>
      </c>
      <c r="B21" s="95"/>
      <c r="C21" s="96" t="s">
        <v>26</v>
      </c>
      <c r="D21" s="96" t="s">
        <v>65</v>
      </c>
      <c r="E21" s="97" t="s">
        <v>164</v>
      </c>
      <c r="F21" s="98">
        <v>207560130</v>
      </c>
      <c r="G21" s="98">
        <v>212450000</v>
      </c>
      <c r="H21" s="98">
        <v>4889870</v>
      </c>
      <c r="I21" s="99">
        <v>2.36</v>
      </c>
      <c r="J21" s="114" t="s">
        <v>165</v>
      </c>
    </row>
    <row r="22" spans="1:10" ht="54" customHeight="1" x14ac:dyDescent="0.3">
      <c r="A22" s="104">
        <v>18</v>
      </c>
      <c r="B22" s="89"/>
      <c r="C22" s="90"/>
      <c r="D22" s="90"/>
      <c r="E22" s="91" t="s">
        <v>166</v>
      </c>
      <c r="F22" s="92">
        <v>439472020</v>
      </c>
      <c r="G22" s="92">
        <v>472708000</v>
      </c>
      <c r="H22" s="92">
        <v>33235980</v>
      </c>
      <c r="I22" s="93">
        <v>7.56</v>
      </c>
      <c r="J22" s="115" t="s">
        <v>167</v>
      </c>
    </row>
    <row r="23" spans="1:10" ht="384.75" x14ac:dyDescent="0.3">
      <c r="A23" s="106">
        <v>19</v>
      </c>
      <c r="B23" s="95"/>
      <c r="C23" s="96"/>
      <c r="D23" s="96"/>
      <c r="E23" s="97" t="s">
        <v>168</v>
      </c>
      <c r="F23" s="98">
        <v>307686480</v>
      </c>
      <c r="G23" s="98">
        <v>330080466</v>
      </c>
      <c r="H23" s="98">
        <v>22393986</v>
      </c>
      <c r="I23" s="99">
        <v>7.28</v>
      </c>
      <c r="J23" s="114" t="s">
        <v>169</v>
      </c>
    </row>
    <row r="24" spans="1:10" ht="146.25" x14ac:dyDescent="0.3">
      <c r="A24" s="104">
        <v>20</v>
      </c>
      <c r="B24" s="89"/>
      <c r="C24" s="90"/>
      <c r="D24" s="90"/>
      <c r="E24" s="91" t="s">
        <v>170</v>
      </c>
      <c r="F24" s="92">
        <v>77825250</v>
      </c>
      <c r="G24" s="98">
        <v>94652769</v>
      </c>
      <c r="H24" s="98">
        <v>16827519</v>
      </c>
      <c r="I24" s="134">
        <v>21.62</v>
      </c>
      <c r="J24" s="135" t="s">
        <v>256</v>
      </c>
    </row>
    <row r="25" spans="1:10" ht="89.25" customHeight="1" x14ac:dyDescent="0.3">
      <c r="A25" s="106">
        <v>21</v>
      </c>
      <c r="B25" s="95"/>
      <c r="C25" s="96"/>
      <c r="D25" s="96"/>
      <c r="E25" s="97" t="s">
        <v>171</v>
      </c>
      <c r="F25" s="98">
        <v>3077236</v>
      </c>
      <c r="G25" s="99">
        <v>0</v>
      </c>
      <c r="H25" s="98">
        <v>-3077236</v>
      </c>
      <c r="I25" s="99">
        <v>-100</v>
      </c>
      <c r="J25" s="114"/>
    </row>
    <row r="26" spans="1:10" ht="256.5" x14ac:dyDescent="0.3">
      <c r="A26" s="104">
        <v>22</v>
      </c>
      <c r="B26" s="89"/>
      <c r="C26" s="90"/>
      <c r="D26" s="90"/>
      <c r="E26" s="91" t="s">
        <v>172</v>
      </c>
      <c r="F26" s="92">
        <v>303400718</v>
      </c>
      <c r="G26" s="92">
        <v>348800000</v>
      </c>
      <c r="H26" s="92">
        <v>45399282</v>
      </c>
      <c r="I26" s="93">
        <v>14.96</v>
      </c>
      <c r="J26" s="115" t="s">
        <v>173</v>
      </c>
    </row>
    <row r="27" spans="1:10" ht="54.75" customHeight="1" x14ac:dyDescent="0.3">
      <c r="A27" s="106">
        <v>23</v>
      </c>
      <c r="B27" s="95"/>
      <c r="C27" s="96"/>
      <c r="D27" s="96"/>
      <c r="E27" s="97" t="s">
        <v>174</v>
      </c>
      <c r="F27" s="98">
        <v>113400000</v>
      </c>
      <c r="G27" s="98">
        <v>309270000</v>
      </c>
      <c r="H27" s="98">
        <v>195870000</v>
      </c>
      <c r="I27" s="99">
        <v>172.72</v>
      </c>
      <c r="J27" s="114" t="s">
        <v>175</v>
      </c>
    </row>
    <row r="28" spans="1:10" ht="42.75" x14ac:dyDescent="0.3">
      <c r="A28" s="104">
        <v>24</v>
      </c>
      <c r="B28" s="89"/>
      <c r="C28" s="90"/>
      <c r="D28" s="90"/>
      <c r="E28" s="91" t="s">
        <v>176</v>
      </c>
      <c r="F28" s="92">
        <v>301309332</v>
      </c>
      <c r="G28" s="92">
        <v>307944000</v>
      </c>
      <c r="H28" s="92">
        <v>6634668</v>
      </c>
      <c r="I28" s="93">
        <v>2.2000000000000002</v>
      </c>
      <c r="J28" s="115" t="s">
        <v>177</v>
      </c>
    </row>
    <row r="29" spans="1:10" ht="99.75" x14ac:dyDescent="0.3">
      <c r="A29" s="106">
        <v>25</v>
      </c>
      <c r="B29" s="95"/>
      <c r="C29" s="96"/>
      <c r="D29" s="96"/>
      <c r="E29" s="97" t="s">
        <v>178</v>
      </c>
      <c r="F29" s="98">
        <v>81998400</v>
      </c>
      <c r="G29" s="98">
        <v>170370000</v>
      </c>
      <c r="H29" s="98">
        <v>88371600</v>
      </c>
      <c r="I29" s="99">
        <v>107.77</v>
      </c>
      <c r="J29" s="114" t="s">
        <v>179</v>
      </c>
    </row>
    <row r="30" spans="1:10" ht="45.75" customHeight="1" x14ac:dyDescent="0.3">
      <c r="A30" s="104">
        <v>26</v>
      </c>
      <c r="B30" s="89"/>
      <c r="C30" s="90"/>
      <c r="D30" s="90"/>
      <c r="E30" s="91" t="s">
        <v>180</v>
      </c>
      <c r="F30" s="92">
        <v>390600000</v>
      </c>
      <c r="G30" s="92">
        <v>378000000</v>
      </c>
      <c r="H30" s="92">
        <v>-12600000</v>
      </c>
      <c r="I30" s="93">
        <v>-3.23</v>
      </c>
      <c r="J30" s="115" t="s">
        <v>181</v>
      </c>
    </row>
    <row r="31" spans="1:10" ht="409.5" x14ac:dyDescent="0.3">
      <c r="A31" s="106">
        <v>27</v>
      </c>
      <c r="B31" s="95"/>
      <c r="C31" s="96"/>
      <c r="D31" s="96"/>
      <c r="E31" s="97" t="s">
        <v>182</v>
      </c>
      <c r="F31" s="98">
        <v>161751000</v>
      </c>
      <c r="G31" s="98">
        <v>188446000</v>
      </c>
      <c r="H31" s="98">
        <v>26695000</v>
      </c>
      <c r="I31" s="99">
        <v>16.5</v>
      </c>
      <c r="J31" s="114" t="s">
        <v>183</v>
      </c>
    </row>
    <row r="32" spans="1:10" ht="203.25" customHeight="1" x14ac:dyDescent="0.3">
      <c r="A32" s="104">
        <v>28</v>
      </c>
      <c r="B32" s="89"/>
      <c r="C32" s="90"/>
      <c r="D32" s="90"/>
      <c r="E32" s="91" t="s">
        <v>184</v>
      </c>
      <c r="F32" s="92">
        <v>30000000</v>
      </c>
      <c r="G32" s="92">
        <v>30000000</v>
      </c>
      <c r="H32" s="93">
        <v>0</v>
      </c>
      <c r="I32" s="93">
        <v>0</v>
      </c>
      <c r="J32" s="115" t="s">
        <v>185</v>
      </c>
    </row>
    <row r="33" spans="1:10" ht="45" x14ac:dyDescent="0.3">
      <c r="A33" s="106">
        <v>29</v>
      </c>
      <c r="B33" s="95"/>
      <c r="C33" s="96"/>
      <c r="D33" s="96"/>
      <c r="E33" s="97" t="s">
        <v>186</v>
      </c>
      <c r="F33" s="98">
        <v>643907</v>
      </c>
      <c r="G33" s="99">
        <v>0</v>
      </c>
      <c r="H33" s="98">
        <v>-643907</v>
      </c>
      <c r="I33" s="99">
        <v>-100</v>
      </c>
      <c r="J33" s="114"/>
    </row>
    <row r="34" spans="1:10" ht="242.25" x14ac:dyDescent="0.3">
      <c r="A34" s="104">
        <v>30</v>
      </c>
      <c r="B34" s="89"/>
      <c r="C34" s="90"/>
      <c r="D34" s="90"/>
      <c r="E34" s="91" t="s">
        <v>187</v>
      </c>
      <c r="F34" s="92">
        <v>315000000</v>
      </c>
      <c r="G34" s="92">
        <v>315000000</v>
      </c>
      <c r="H34" s="93">
        <v>0</v>
      </c>
      <c r="I34" s="93">
        <v>0</v>
      </c>
      <c r="J34" s="115" t="s">
        <v>188</v>
      </c>
    </row>
    <row r="35" spans="1:10" ht="185.25" x14ac:dyDescent="0.3">
      <c r="A35" s="106">
        <v>31</v>
      </c>
      <c r="B35" s="95"/>
      <c r="C35" s="96"/>
      <c r="D35" s="96"/>
      <c r="E35" s="97" t="s">
        <v>189</v>
      </c>
      <c r="F35" s="98">
        <v>55578000</v>
      </c>
      <c r="G35" s="98">
        <v>55578000</v>
      </c>
      <c r="H35" s="99">
        <v>0</v>
      </c>
      <c r="I35" s="99">
        <v>0</v>
      </c>
      <c r="J35" s="114" t="s">
        <v>190</v>
      </c>
    </row>
    <row r="36" spans="1:10" ht="327.75" x14ac:dyDescent="0.3">
      <c r="A36" s="104">
        <v>32</v>
      </c>
      <c r="B36" s="89"/>
      <c r="C36" s="90"/>
      <c r="D36" s="90"/>
      <c r="E36" s="91" t="s">
        <v>191</v>
      </c>
      <c r="F36" s="92">
        <v>46944840</v>
      </c>
      <c r="G36" s="92">
        <v>57461840</v>
      </c>
      <c r="H36" s="92">
        <v>10517000</v>
      </c>
      <c r="I36" s="93">
        <v>22.4</v>
      </c>
      <c r="J36" s="115" t="s">
        <v>192</v>
      </c>
    </row>
    <row r="37" spans="1:10" ht="228" x14ac:dyDescent="0.3">
      <c r="A37" s="106">
        <v>33</v>
      </c>
      <c r="B37" s="95"/>
      <c r="C37" s="96"/>
      <c r="D37" s="96"/>
      <c r="E37" s="97" t="s">
        <v>193</v>
      </c>
      <c r="F37" s="98">
        <v>371700000</v>
      </c>
      <c r="G37" s="98">
        <v>441000000</v>
      </c>
      <c r="H37" s="98">
        <v>69300000</v>
      </c>
      <c r="I37" s="99">
        <v>18.64</v>
      </c>
      <c r="J37" s="114" t="s">
        <v>194</v>
      </c>
    </row>
    <row r="38" spans="1:10" ht="286.89999999999998" customHeight="1" x14ac:dyDescent="0.3">
      <c r="A38" s="104">
        <v>34</v>
      </c>
      <c r="B38" s="89"/>
      <c r="C38" s="90"/>
      <c r="D38" s="90"/>
      <c r="E38" s="91" t="s">
        <v>195</v>
      </c>
      <c r="F38" s="92">
        <v>356850000</v>
      </c>
      <c r="G38" s="92">
        <v>396500000</v>
      </c>
      <c r="H38" s="92">
        <v>39650000</v>
      </c>
      <c r="I38" s="93">
        <v>11.11</v>
      </c>
      <c r="J38" s="115" t="s">
        <v>196</v>
      </c>
    </row>
    <row r="39" spans="1:10" ht="300.60000000000002" customHeight="1" x14ac:dyDescent="0.3">
      <c r="A39" s="106">
        <v>35</v>
      </c>
      <c r="B39" s="95"/>
      <c r="C39" s="96"/>
      <c r="D39" s="96"/>
      <c r="E39" s="97" t="s">
        <v>197</v>
      </c>
      <c r="F39" s="98">
        <v>79300000</v>
      </c>
      <c r="G39" s="98">
        <v>237900000</v>
      </c>
      <c r="H39" s="98">
        <v>158600000</v>
      </c>
      <c r="I39" s="99">
        <v>200</v>
      </c>
      <c r="J39" s="114" t="s">
        <v>198</v>
      </c>
    </row>
    <row r="40" spans="1:10" ht="314.45" customHeight="1" x14ac:dyDescent="0.3">
      <c r="A40" s="104">
        <v>36</v>
      </c>
      <c r="B40" s="89"/>
      <c r="C40" s="90"/>
      <c r="D40" s="90"/>
      <c r="E40" s="91" t="s">
        <v>199</v>
      </c>
      <c r="F40" s="92">
        <v>390600000</v>
      </c>
      <c r="G40" s="92">
        <v>441000000</v>
      </c>
      <c r="H40" s="92">
        <v>50400000</v>
      </c>
      <c r="I40" s="93">
        <v>12.9</v>
      </c>
      <c r="J40" s="115" t="s">
        <v>200</v>
      </c>
    </row>
    <row r="41" spans="1:10" ht="301.14999999999998" customHeight="1" x14ac:dyDescent="0.3">
      <c r="A41" s="106">
        <v>37</v>
      </c>
      <c r="B41" s="95"/>
      <c r="C41" s="96"/>
      <c r="D41" s="96"/>
      <c r="E41" s="97" t="s">
        <v>201</v>
      </c>
      <c r="F41" s="98">
        <v>582750000</v>
      </c>
      <c r="G41" s="98">
        <v>504000000</v>
      </c>
      <c r="H41" s="98">
        <v>-78750000</v>
      </c>
      <c r="I41" s="99">
        <v>-13.51</v>
      </c>
      <c r="J41" s="114" t="s">
        <v>202</v>
      </c>
    </row>
    <row r="42" spans="1:10" ht="408.6" customHeight="1" x14ac:dyDescent="0.3">
      <c r="A42" s="104">
        <v>38</v>
      </c>
      <c r="B42" s="89"/>
      <c r="C42" s="90"/>
      <c r="D42" s="90"/>
      <c r="E42" s="91" t="s">
        <v>203</v>
      </c>
      <c r="F42" s="92">
        <v>112113300</v>
      </c>
      <c r="G42" s="92">
        <v>94652769</v>
      </c>
      <c r="H42" s="92">
        <v>-17460531</v>
      </c>
      <c r="I42" s="133">
        <v>-15.57</v>
      </c>
      <c r="J42" s="136" t="s">
        <v>257</v>
      </c>
    </row>
    <row r="43" spans="1:10" ht="132.75" customHeight="1" x14ac:dyDescent="0.3">
      <c r="A43" s="106">
        <v>39</v>
      </c>
      <c r="B43" s="95"/>
      <c r="C43" s="96"/>
      <c r="D43" s="96"/>
      <c r="E43" s="97" t="s">
        <v>204</v>
      </c>
      <c r="F43" s="98">
        <v>472500000</v>
      </c>
      <c r="G43" s="98">
        <v>472500000</v>
      </c>
      <c r="H43" s="99">
        <v>0</v>
      </c>
      <c r="I43" s="99">
        <v>0</v>
      </c>
      <c r="J43" s="114" t="s">
        <v>205</v>
      </c>
    </row>
    <row r="44" spans="1:10" ht="243" customHeight="1" x14ac:dyDescent="0.3">
      <c r="A44" s="104">
        <v>40</v>
      </c>
      <c r="B44" s="89"/>
      <c r="C44" s="90"/>
      <c r="D44" s="90"/>
      <c r="E44" s="91" t="s">
        <v>206</v>
      </c>
      <c r="F44" s="92">
        <v>359100000</v>
      </c>
      <c r="G44" s="92">
        <v>346500000</v>
      </c>
      <c r="H44" s="92">
        <v>-12600000</v>
      </c>
      <c r="I44" s="93">
        <v>-3.51</v>
      </c>
      <c r="J44" s="115" t="s">
        <v>207</v>
      </c>
    </row>
    <row r="45" spans="1:10" ht="168.75" x14ac:dyDescent="0.3">
      <c r="A45" s="106">
        <v>41</v>
      </c>
      <c r="B45" s="95"/>
      <c r="C45" s="96"/>
      <c r="D45" s="96"/>
      <c r="E45" s="97" t="s">
        <v>208</v>
      </c>
      <c r="F45" s="98">
        <v>47580000</v>
      </c>
      <c r="G45" s="98">
        <v>47580000</v>
      </c>
      <c r="H45" s="98">
        <v>0</v>
      </c>
      <c r="I45" s="98">
        <v>0</v>
      </c>
      <c r="J45" s="137" t="s">
        <v>259</v>
      </c>
    </row>
    <row r="46" spans="1:10" ht="45" x14ac:dyDescent="0.3">
      <c r="A46" s="104">
        <v>42</v>
      </c>
      <c r="B46" s="89"/>
      <c r="C46" s="90"/>
      <c r="D46" s="90"/>
      <c r="E46" s="91" t="s">
        <v>209</v>
      </c>
      <c r="F46" s="92">
        <v>679150</v>
      </c>
      <c r="G46" s="93">
        <v>0</v>
      </c>
      <c r="H46" s="92">
        <v>-679150</v>
      </c>
      <c r="I46" s="93">
        <v>-100</v>
      </c>
      <c r="J46" s="115"/>
    </row>
    <row r="47" spans="1:10" ht="256.5" x14ac:dyDescent="0.3">
      <c r="A47" s="106">
        <v>43</v>
      </c>
      <c r="B47" s="95"/>
      <c r="C47" s="96"/>
      <c r="D47" s="96"/>
      <c r="E47" s="97" t="s">
        <v>210</v>
      </c>
      <c r="F47" s="98">
        <v>67295120</v>
      </c>
      <c r="G47" s="98">
        <v>79300000</v>
      </c>
      <c r="H47" s="98">
        <v>12004880</v>
      </c>
      <c r="I47" s="99">
        <v>17.84</v>
      </c>
      <c r="J47" s="114" t="s">
        <v>211</v>
      </c>
    </row>
    <row r="48" spans="1:10" ht="228" x14ac:dyDescent="0.3">
      <c r="A48" s="104">
        <v>44</v>
      </c>
      <c r="B48" s="89"/>
      <c r="C48" s="90"/>
      <c r="D48" s="90"/>
      <c r="E48" s="91" t="s">
        <v>212</v>
      </c>
      <c r="F48" s="92">
        <v>79300000</v>
      </c>
      <c r="G48" s="92">
        <v>79300000</v>
      </c>
      <c r="H48" s="93">
        <v>0</v>
      </c>
      <c r="I48" s="93">
        <v>0</v>
      </c>
      <c r="J48" s="115" t="s">
        <v>213</v>
      </c>
    </row>
    <row r="49" spans="1:10" ht="299.25" x14ac:dyDescent="0.3">
      <c r="A49" s="106">
        <v>45</v>
      </c>
      <c r="B49" s="95"/>
      <c r="C49" s="96"/>
      <c r="D49" s="96"/>
      <c r="E49" s="97" t="s">
        <v>214</v>
      </c>
      <c r="F49" s="98">
        <v>439435850</v>
      </c>
      <c r="G49" s="98">
        <v>872300000</v>
      </c>
      <c r="H49" s="98">
        <v>432864150</v>
      </c>
      <c r="I49" s="99">
        <v>98.5</v>
      </c>
      <c r="J49" s="114" t="s">
        <v>215</v>
      </c>
    </row>
    <row r="50" spans="1:10" ht="285" x14ac:dyDescent="0.3">
      <c r="A50" s="104">
        <v>46</v>
      </c>
      <c r="B50" s="89"/>
      <c r="C50" s="90"/>
      <c r="D50" s="90"/>
      <c r="E50" s="91" t="s">
        <v>216</v>
      </c>
      <c r="F50" s="92">
        <v>225447420</v>
      </c>
      <c r="G50" s="92">
        <v>237900000</v>
      </c>
      <c r="H50" s="92">
        <v>12452580</v>
      </c>
      <c r="I50" s="93">
        <v>5.52</v>
      </c>
      <c r="J50" s="115" t="s">
        <v>217</v>
      </c>
    </row>
    <row r="51" spans="1:10" ht="242.25" x14ac:dyDescent="0.3">
      <c r="A51" s="106">
        <v>47</v>
      </c>
      <c r="B51" s="95"/>
      <c r="C51" s="96"/>
      <c r="D51" s="96"/>
      <c r="E51" s="97" t="s">
        <v>218</v>
      </c>
      <c r="F51" s="98">
        <v>73187800</v>
      </c>
      <c r="G51" s="98">
        <v>79300000</v>
      </c>
      <c r="H51" s="98">
        <v>6112200</v>
      </c>
      <c r="I51" s="99">
        <v>8.35</v>
      </c>
      <c r="J51" s="114" t="s">
        <v>219</v>
      </c>
    </row>
    <row r="52" spans="1:10" ht="228" x14ac:dyDescent="0.3">
      <c r="A52" s="104">
        <v>48</v>
      </c>
      <c r="B52" s="89"/>
      <c r="C52" s="90"/>
      <c r="D52" s="90"/>
      <c r="E52" s="91" t="s">
        <v>220</v>
      </c>
      <c r="F52" s="92">
        <v>195300000</v>
      </c>
      <c r="G52" s="92">
        <v>220500000</v>
      </c>
      <c r="H52" s="92">
        <v>25200000</v>
      </c>
      <c r="I52" s="93">
        <v>12.9</v>
      </c>
      <c r="J52" s="115" t="s">
        <v>221</v>
      </c>
    </row>
    <row r="53" spans="1:10" ht="242.25" x14ac:dyDescent="0.3">
      <c r="A53" s="106">
        <v>49</v>
      </c>
      <c r="B53" s="95"/>
      <c r="C53" s="96"/>
      <c r="D53" s="96"/>
      <c r="E53" s="97" t="s">
        <v>222</v>
      </c>
      <c r="F53" s="98">
        <v>192600000</v>
      </c>
      <c r="G53" s="98">
        <v>218000000</v>
      </c>
      <c r="H53" s="98">
        <v>25400000</v>
      </c>
      <c r="I53" s="99">
        <v>13.19</v>
      </c>
      <c r="J53" s="114" t="s">
        <v>223</v>
      </c>
    </row>
    <row r="54" spans="1:10" ht="54" customHeight="1" x14ac:dyDescent="0.3">
      <c r="A54" s="104">
        <v>50</v>
      </c>
      <c r="B54" s="89"/>
      <c r="C54" s="90"/>
      <c r="D54" s="90"/>
      <c r="E54" s="91" t="s">
        <v>224</v>
      </c>
      <c r="F54" s="92">
        <v>75024400</v>
      </c>
      <c r="G54" s="92">
        <v>118950000</v>
      </c>
      <c r="H54" s="92">
        <v>43925600</v>
      </c>
      <c r="I54" s="93">
        <v>58.55</v>
      </c>
      <c r="J54" s="115" t="s">
        <v>225</v>
      </c>
    </row>
    <row r="55" spans="1:10" ht="80.25" customHeight="1" x14ac:dyDescent="0.3">
      <c r="A55" s="106">
        <v>51</v>
      </c>
      <c r="B55" s="95"/>
      <c r="C55" s="96"/>
      <c r="D55" s="96"/>
      <c r="E55" s="97" t="s">
        <v>226</v>
      </c>
      <c r="F55" s="98">
        <v>27755000</v>
      </c>
      <c r="G55" s="98">
        <v>0</v>
      </c>
      <c r="H55" s="98">
        <v>-27755000</v>
      </c>
      <c r="I55" s="98">
        <v>-100</v>
      </c>
      <c r="J55" s="114"/>
    </row>
    <row r="56" spans="1:10" ht="70.5" customHeight="1" x14ac:dyDescent="0.3">
      <c r="A56" s="104">
        <v>52</v>
      </c>
      <c r="B56" s="89"/>
      <c r="C56" s="90"/>
      <c r="D56" s="90"/>
      <c r="E56" s="91" t="s">
        <v>227</v>
      </c>
      <c r="F56" s="92">
        <v>30000000</v>
      </c>
      <c r="G56" s="93">
        <v>0</v>
      </c>
      <c r="H56" s="92">
        <v>-30000000</v>
      </c>
      <c r="I56" s="93">
        <v>-100</v>
      </c>
      <c r="J56" s="115"/>
    </row>
    <row r="57" spans="1:10" ht="64.5" customHeight="1" x14ac:dyDescent="0.3">
      <c r="A57" s="106">
        <v>53</v>
      </c>
      <c r="B57" s="95"/>
      <c r="C57" s="96"/>
      <c r="D57" s="96"/>
      <c r="E57" s="97" t="s">
        <v>228</v>
      </c>
      <c r="F57" s="98">
        <v>174906000</v>
      </c>
      <c r="G57" s="98">
        <v>504000000</v>
      </c>
      <c r="H57" s="98">
        <v>329094000</v>
      </c>
      <c r="I57" s="99">
        <v>188.15</v>
      </c>
      <c r="J57" s="114" t="s">
        <v>229</v>
      </c>
    </row>
    <row r="58" spans="1:10" ht="50.1" customHeight="1" x14ac:dyDescent="0.3">
      <c r="A58" s="104">
        <v>54</v>
      </c>
      <c r="B58" s="89"/>
      <c r="C58" s="90"/>
      <c r="D58" s="90"/>
      <c r="E58" s="91" t="s">
        <v>230</v>
      </c>
      <c r="F58" s="92">
        <v>88611510</v>
      </c>
      <c r="G58" s="92">
        <v>118950000</v>
      </c>
      <c r="H58" s="92">
        <v>30338490</v>
      </c>
      <c r="I58" s="93">
        <v>34.24</v>
      </c>
      <c r="J58" s="115" t="s">
        <v>231</v>
      </c>
    </row>
    <row r="59" spans="1:10" ht="45" x14ac:dyDescent="0.3">
      <c r="A59" s="106">
        <v>55</v>
      </c>
      <c r="B59" s="95"/>
      <c r="C59" s="96"/>
      <c r="D59" s="97"/>
      <c r="E59" s="97" t="s">
        <v>232</v>
      </c>
      <c r="F59" s="98">
        <v>154635000</v>
      </c>
      <c r="G59" s="99">
        <v>0</v>
      </c>
      <c r="H59" s="98">
        <v>-154635000</v>
      </c>
      <c r="I59" s="99">
        <v>-100</v>
      </c>
      <c r="J59" s="114"/>
    </row>
    <row r="60" spans="1:10" ht="45" x14ac:dyDescent="0.3">
      <c r="A60" s="104">
        <v>56</v>
      </c>
      <c r="B60" s="89"/>
      <c r="C60" s="90"/>
      <c r="D60" s="90" t="s">
        <v>66</v>
      </c>
      <c r="E60" s="91" t="s">
        <v>233</v>
      </c>
      <c r="F60" s="92">
        <v>14250450</v>
      </c>
      <c r="G60" s="92">
        <v>6669000</v>
      </c>
      <c r="H60" s="92">
        <v>-7581450</v>
      </c>
      <c r="I60" s="93">
        <v>-53.2</v>
      </c>
      <c r="J60" s="115" t="s">
        <v>234</v>
      </c>
    </row>
    <row r="61" spans="1:10" s="40" customFormat="1" ht="64.900000000000006" customHeight="1" x14ac:dyDescent="0.3">
      <c r="A61" s="106">
        <v>57</v>
      </c>
      <c r="B61" s="95"/>
      <c r="C61" s="96"/>
      <c r="D61" s="97"/>
      <c r="E61" s="97" t="s">
        <v>235</v>
      </c>
      <c r="F61" s="99">
        <v>0</v>
      </c>
      <c r="G61" s="98">
        <v>500000</v>
      </c>
      <c r="H61" s="98">
        <v>500000</v>
      </c>
      <c r="I61" s="99">
        <v>0</v>
      </c>
      <c r="J61" s="114" t="s">
        <v>129</v>
      </c>
    </row>
    <row r="62" spans="1:10" ht="28.5" x14ac:dyDescent="0.3">
      <c r="A62" s="104">
        <v>58</v>
      </c>
      <c r="B62" s="89"/>
      <c r="C62" s="90"/>
      <c r="D62" s="90" t="s">
        <v>67</v>
      </c>
      <c r="E62" s="91" t="s">
        <v>236</v>
      </c>
      <c r="F62" s="92">
        <v>1178000</v>
      </c>
      <c r="G62" s="92">
        <v>900000</v>
      </c>
      <c r="H62" s="92">
        <v>-278000</v>
      </c>
      <c r="I62" s="93">
        <v>-23.6</v>
      </c>
      <c r="J62" s="115" t="s">
        <v>237</v>
      </c>
    </row>
    <row r="63" spans="1:10" x14ac:dyDescent="0.3">
      <c r="A63" s="106">
        <v>59</v>
      </c>
      <c r="B63" s="95"/>
      <c r="C63" s="96"/>
      <c r="D63" s="96"/>
      <c r="E63" s="97" t="s">
        <v>238</v>
      </c>
      <c r="F63" s="98">
        <v>10558000</v>
      </c>
      <c r="G63" s="98">
        <v>1000000</v>
      </c>
      <c r="H63" s="98">
        <v>-9558000</v>
      </c>
      <c r="I63" s="99">
        <v>-90.53</v>
      </c>
      <c r="J63" s="114"/>
    </row>
    <row r="64" spans="1:10" x14ac:dyDescent="0.3">
      <c r="A64" s="104">
        <v>60</v>
      </c>
      <c r="B64" s="89"/>
      <c r="C64" s="91"/>
      <c r="D64" s="91"/>
      <c r="E64" s="91" t="s">
        <v>239</v>
      </c>
      <c r="F64" s="92">
        <v>400000</v>
      </c>
      <c r="G64" s="92">
        <v>500000</v>
      </c>
      <c r="H64" s="92">
        <v>100000</v>
      </c>
      <c r="I64" s="93">
        <v>25</v>
      </c>
      <c r="J64" s="115" t="s">
        <v>133</v>
      </c>
    </row>
    <row r="65" spans="1:10" x14ac:dyDescent="0.3">
      <c r="A65" s="106">
        <v>61</v>
      </c>
      <c r="B65" s="95"/>
      <c r="C65" s="97" t="s">
        <v>134</v>
      </c>
      <c r="D65" s="97" t="s">
        <v>134</v>
      </c>
      <c r="E65" s="97" t="s">
        <v>134</v>
      </c>
      <c r="F65" s="99">
        <v>0</v>
      </c>
      <c r="G65" s="99">
        <v>0</v>
      </c>
      <c r="H65" s="99">
        <v>0</v>
      </c>
      <c r="I65" s="99">
        <v>0</v>
      </c>
      <c r="J65" s="114"/>
    </row>
    <row r="66" spans="1:10" ht="409.5" x14ac:dyDescent="0.3">
      <c r="A66" s="104">
        <v>62</v>
      </c>
      <c r="B66" s="89"/>
      <c r="C66" s="90" t="s">
        <v>27</v>
      </c>
      <c r="D66" s="90" t="s">
        <v>27</v>
      </c>
      <c r="E66" s="91" t="s">
        <v>28</v>
      </c>
      <c r="F66" s="138">
        <v>301831720</v>
      </c>
      <c r="G66" s="138">
        <v>191194010</v>
      </c>
      <c r="H66" s="138">
        <v>-110637710</v>
      </c>
      <c r="I66" s="139">
        <v>-36.659999999999997</v>
      </c>
      <c r="J66" s="140" t="s">
        <v>258</v>
      </c>
    </row>
    <row r="67" spans="1:10" ht="409.5" x14ac:dyDescent="0.3">
      <c r="A67" s="106">
        <v>63</v>
      </c>
      <c r="B67" s="94"/>
      <c r="C67" s="97"/>
      <c r="D67" s="97"/>
      <c r="E67" s="97" t="s">
        <v>29</v>
      </c>
      <c r="F67" s="138">
        <v>202677477</v>
      </c>
      <c r="G67" s="138">
        <v>90955633</v>
      </c>
      <c r="H67" s="138">
        <v>-111721844</v>
      </c>
      <c r="I67" s="139">
        <v>-55.12</v>
      </c>
      <c r="J67" s="140" t="s">
        <v>263</v>
      </c>
    </row>
    <row r="68" spans="1:10" ht="37.5" customHeight="1" thickBot="1" x14ac:dyDescent="0.35">
      <c r="A68" s="108">
        <v>64</v>
      </c>
      <c r="B68" s="109" t="s">
        <v>68</v>
      </c>
      <c r="C68" s="110"/>
      <c r="D68" s="110"/>
      <c r="E68" s="110"/>
      <c r="F68" s="111">
        <v>8292177000</v>
      </c>
      <c r="G68" s="111">
        <v>9409298000</v>
      </c>
      <c r="H68" s="111">
        <v>1117121000</v>
      </c>
      <c r="I68" s="112">
        <v>13.47</v>
      </c>
      <c r="J68" s="116"/>
    </row>
  </sheetData>
  <mergeCells count="8">
    <mergeCell ref="A1:J1"/>
    <mergeCell ref="J3:J4"/>
    <mergeCell ref="A3:A4"/>
    <mergeCell ref="B3:B4"/>
    <mergeCell ref="C3:C4"/>
    <mergeCell ref="D3:D4"/>
    <mergeCell ref="E3:E4"/>
    <mergeCell ref="F3:I3"/>
  </mergeCells>
  <phoneticPr fontId="2" type="noConversion"/>
  <printOptions horizontalCentered="1"/>
  <pageMargins left="0.15748031496062992" right="0.15748031496062992" top="0.74803149606299213" bottom="0.23622047244094491" header="0.31496062992125984" footer="0.23622047244094491"/>
  <pageSetup paperSize="9" scale="38" fitToHeight="0" orientation="landscape" horizontalDpi="4294967293" verticalDpi="4294967293" r:id="rId1"/>
  <rowBreaks count="1" manualBreakCount="1">
    <brk id="5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 지정된 범위</vt:lpstr>
      </vt:variant>
      <vt:variant>
        <vt:i4>3</vt:i4>
      </vt:variant>
    </vt:vector>
  </HeadingPairs>
  <TitlesOfParts>
    <vt:vector size="8" baseType="lpstr">
      <vt:lpstr>예산총칙</vt:lpstr>
      <vt:lpstr>예산변경사유서</vt:lpstr>
      <vt:lpstr>총괄표</vt:lpstr>
      <vt:lpstr>세입</vt:lpstr>
      <vt:lpstr>세출</vt:lpstr>
      <vt:lpstr>세입!Print_Titles</vt:lpstr>
      <vt:lpstr>세출!Print_Titles</vt:lpstr>
      <vt:lpstr>총괄표!Print_Titles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dc:creator>
  <cp:lastModifiedBy>User</cp:lastModifiedBy>
  <cp:lastPrinted>2021-12-02T00:47:27Z</cp:lastPrinted>
  <dcterms:created xsi:type="dcterms:W3CDTF">2013-12-02T07:59:46Z</dcterms:created>
  <dcterms:modified xsi:type="dcterms:W3CDTF">2022-02-15T00:27:58Z</dcterms:modified>
</cp:coreProperties>
</file>