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255" windowHeight="10245"/>
  </bookViews>
  <sheets>
    <sheet name="총괄표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G65" i="1"/>
  <c r="F65"/>
  <c r="E65"/>
  <c r="F64"/>
  <c r="G64" s="1"/>
  <c r="E64"/>
  <c r="F63"/>
  <c r="G63" s="1"/>
  <c r="E63"/>
  <c r="E62" s="1"/>
  <c r="E61" s="1"/>
  <c r="E60" s="1"/>
  <c r="F59"/>
  <c r="G59" s="1"/>
  <c r="E59"/>
  <c r="E58" s="1"/>
  <c r="E57" s="1"/>
  <c r="E56" s="1"/>
  <c r="L55"/>
  <c r="M55" s="1"/>
  <c r="K55"/>
  <c r="G55"/>
  <c r="F55"/>
  <c r="E55"/>
  <c r="M54"/>
  <c r="L54"/>
  <c r="K54"/>
  <c r="F54"/>
  <c r="G54" s="1"/>
  <c r="E54"/>
  <c r="E53" s="1"/>
  <c r="E52" s="1"/>
  <c r="L53"/>
  <c r="M53" s="1"/>
  <c r="K53"/>
  <c r="K52" s="1"/>
  <c r="L52"/>
  <c r="L51" s="1"/>
  <c r="G51"/>
  <c r="F51"/>
  <c r="E51"/>
  <c r="M50"/>
  <c r="L50"/>
  <c r="L49" s="1"/>
  <c r="K50"/>
  <c r="F50"/>
  <c r="G50" s="1"/>
  <c r="E50"/>
  <c r="K49"/>
  <c r="K48" s="1"/>
  <c r="G49"/>
  <c r="F49"/>
  <c r="E49"/>
  <c r="F48"/>
  <c r="G48" s="1"/>
  <c r="E48"/>
  <c r="L47"/>
  <c r="M47" s="1"/>
  <c r="K47"/>
  <c r="G47"/>
  <c r="F47"/>
  <c r="E47"/>
  <c r="M46"/>
  <c r="L46"/>
  <c r="K46"/>
  <c r="F46"/>
  <c r="G46" s="1"/>
  <c r="E46"/>
  <c r="L45"/>
  <c r="M45" s="1"/>
  <c r="K45"/>
  <c r="K44" s="1"/>
  <c r="M44" s="1"/>
  <c r="G45"/>
  <c r="F45"/>
  <c r="E45"/>
  <c r="L44"/>
  <c r="F44"/>
  <c r="G44" s="1"/>
  <c r="E44"/>
  <c r="L43"/>
  <c r="M43" s="1"/>
  <c r="K43"/>
  <c r="G43"/>
  <c r="F43"/>
  <c r="E43"/>
  <c r="M42"/>
  <c r="L42"/>
  <c r="K42"/>
  <c r="F42"/>
  <c r="G42" s="1"/>
  <c r="E42"/>
  <c r="L41"/>
  <c r="M41" s="1"/>
  <c r="K41"/>
  <c r="K40" s="1"/>
  <c r="M40" s="1"/>
  <c r="G41"/>
  <c r="F41"/>
  <c r="E41"/>
  <c r="L40"/>
  <c r="F40"/>
  <c r="G40" s="1"/>
  <c r="E40"/>
  <c r="L39"/>
  <c r="M39" s="1"/>
  <c r="K39"/>
  <c r="G39"/>
  <c r="F39"/>
  <c r="E39"/>
  <c r="M38"/>
  <c r="L38"/>
  <c r="K38"/>
  <c r="F38"/>
  <c r="G38" s="1"/>
  <c r="E38"/>
  <c r="L37"/>
  <c r="M37" s="1"/>
  <c r="K37"/>
  <c r="G37"/>
  <c r="F37"/>
  <c r="E37"/>
  <c r="M36"/>
  <c r="L36"/>
  <c r="K36"/>
  <c r="F36"/>
  <c r="G36" s="1"/>
  <c r="E36"/>
  <c r="L35"/>
  <c r="M35" s="1"/>
  <c r="K35"/>
  <c r="G35"/>
  <c r="F35"/>
  <c r="E35"/>
  <c r="M34"/>
  <c r="L34"/>
  <c r="K34"/>
  <c r="F34"/>
  <c r="G34" s="1"/>
  <c r="E34"/>
  <c r="L33"/>
  <c r="M33" s="1"/>
  <c r="K33"/>
  <c r="G33"/>
  <c r="F33"/>
  <c r="E33"/>
  <c r="M32"/>
  <c r="L32"/>
  <c r="K32"/>
  <c r="F32"/>
  <c r="G32" s="1"/>
  <c r="E32"/>
  <c r="L31"/>
  <c r="M31" s="1"/>
  <c r="K31"/>
  <c r="G31"/>
  <c r="F31"/>
  <c r="E31"/>
  <c r="M30"/>
  <c r="L30"/>
  <c r="K30"/>
  <c r="F30"/>
  <c r="G30" s="1"/>
  <c r="E30"/>
  <c r="L29"/>
  <c r="M29" s="1"/>
  <c r="K29"/>
  <c r="K28" s="1"/>
  <c r="G29"/>
  <c r="F29"/>
  <c r="E29"/>
  <c r="L28"/>
  <c r="L27" s="1"/>
  <c r="F28"/>
  <c r="G28" s="1"/>
  <c r="E28"/>
  <c r="G27"/>
  <c r="F27"/>
  <c r="E27"/>
  <c r="M26"/>
  <c r="L26"/>
  <c r="K26"/>
  <c r="F26"/>
  <c r="G26" s="1"/>
  <c r="E26"/>
  <c r="L25"/>
  <c r="K25"/>
  <c r="M25" s="1"/>
  <c r="G25"/>
  <c r="F25"/>
  <c r="E25"/>
  <c r="L24"/>
  <c r="L23" s="1"/>
  <c r="F24"/>
  <c r="G24" s="1"/>
  <c r="E24"/>
  <c r="G23"/>
  <c r="F23"/>
  <c r="E23"/>
  <c r="M22"/>
  <c r="L22"/>
  <c r="K22"/>
  <c r="F22"/>
  <c r="G22" s="1"/>
  <c r="E22"/>
  <c r="E21" s="1"/>
  <c r="E20" s="1"/>
  <c r="L21"/>
  <c r="M21" s="1"/>
  <c r="K21"/>
  <c r="M20"/>
  <c r="L20"/>
  <c r="K20"/>
  <c r="L19"/>
  <c r="M19" s="1"/>
  <c r="K19"/>
  <c r="G19"/>
  <c r="F19"/>
  <c r="E19"/>
  <c r="M18"/>
  <c r="L18"/>
  <c r="L17" s="1"/>
  <c r="M17" s="1"/>
  <c r="K18"/>
  <c r="F18"/>
  <c r="G18" s="1"/>
  <c r="E18"/>
  <c r="K17"/>
  <c r="G17"/>
  <c r="F17"/>
  <c r="E17"/>
  <c r="M16"/>
  <c r="L16"/>
  <c r="K16"/>
  <c r="F16"/>
  <c r="G16" s="1"/>
  <c r="E16"/>
  <c r="L15"/>
  <c r="M15" s="1"/>
  <c r="K15"/>
  <c r="K14" s="1"/>
  <c r="M14" s="1"/>
  <c r="G15"/>
  <c r="F15"/>
  <c r="E15"/>
  <c r="L14"/>
  <c r="F14"/>
  <c r="G14" s="1"/>
  <c r="E14"/>
  <c r="L13"/>
  <c r="M13" s="1"/>
  <c r="K13"/>
  <c r="G13"/>
  <c r="F13"/>
  <c r="E13"/>
  <c r="M12"/>
  <c r="L12"/>
  <c r="K12"/>
  <c r="F12"/>
  <c r="G12" s="1"/>
  <c r="E12"/>
  <c r="L11"/>
  <c r="M11" s="1"/>
  <c r="K11"/>
  <c r="G11"/>
  <c r="F11"/>
  <c r="E11"/>
  <c r="M10"/>
  <c r="L10"/>
  <c r="K10"/>
  <c r="F10"/>
  <c r="G10" s="1"/>
  <c r="E10"/>
  <c r="E9" s="1"/>
  <c r="E8" s="1"/>
  <c r="E7" s="1"/>
  <c r="L9"/>
  <c r="M9" s="1"/>
  <c r="K9"/>
  <c r="K8" s="1"/>
  <c r="L8"/>
  <c r="L7" s="1"/>
  <c r="M8" l="1"/>
  <c r="M28"/>
  <c r="K27"/>
  <c r="M52"/>
  <c r="K51"/>
  <c r="L48"/>
  <c r="M48" s="1"/>
  <c r="M49"/>
  <c r="M27"/>
  <c r="E6"/>
  <c r="M51"/>
  <c r="F9"/>
  <c r="F21"/>
  <c r="K24"/>
  <c r="F53"/>
  <c r="F58"/>
  <c r="F62"/>
  <c r="M24" l="1"/>
  <c r="K23"/>
  <c r="M23" s="1"/>
  <c r="G53"/>
  <c r="F52"/>
  <c r="G52" s="1"/>
  <c r="L6"/>
  <c r="K7"/>
  <c r="G58"/>
  <c r="F57"/>
  <c r="G9"/>
  <c r="F8"/>
  <c r="G62"/>
  <c r="F61"/>
  <c r="G21"/>
  <c r="F20"/>
  <c r="G20" s="1"/>
  <c r="G8" l="1"/>
  <c r="F7"/>
  <c r="K6"/>
  <c r="M7"/>
  <c r="G61"/>
  <c r="G60" s="1"/>
  <c r="F60"/>
  <c r="F56"/>
  <c r="G56" s="1"/>
  <c r="G57"/>
  <c r="M6"/>
  <c r="G7" l="1"/>
  <c r="F6"/>
  <c r="G6" s="1"/>
</calcChain>
</file>

<file path=xl/sharedStrings.xml><?xml version="1.0" encoding="utf-8"?>
<sst xmlns="http://schemas.openxmlformats.org/spreadsheetml/2006/main" count="130" uniqueCount="110">
  <si>
    <t>세    입</t>
  </si>
  <si>
    <t>세    출</t>
  </si>
  <si>
    <t>관</t>
  </si>
  <si>
    <t>항</t>
  </si>
  <si>
    <t>목</t>
    <phoneticPr fontId="4" type="noConversion"/>
  </si>
  <si>
    <t>세목</t>
    <phoneticPr fontId="4" type="noConversion"/>
  </si>
  <si>
    <t>예 산 액</t>
  </si>
  <si>
    <t>증감(B)-(A)</t>
  </si>
  <si>
    <t>목</t>
  </si>
  <si>
    <t>2013년 3차 예산
(A)</t>
    <phoneticPr fontId="4" type="noConversion"/>
  </si>
  <si>
    <t>2014년 예산
(B)</t>
    <phoneticPr fontId="4" type="noConversion"/>
  </si>
  <si>
    <t>차이액
(B-A)</t>
    <phoneticPr fontId="5" type="noConversion"/>
  </si>
  <si>
    <t>총 계</t>
    <phoneticPr fontId="9" type="noConversion"/>
  </si>
  <si>
    <t>사업수입</t>
    <phoneticPr fontId="4" type="noConversion"/>
  </si>
  <si>
    <t>사무비</t>
  </si>
  <si>
    <t>인건비</t>
  </si>
  <si>
    <t>급여</t>
  </si>
  <si>
    <t>영도할매방아깨비사업단사업수입</t>
  </si>
  <si>
    <t>제수당</t>
  </si>
  <si>
    <t>영도할매조립사업단사업수입</t>
  </si>
  <si>
    <t>퇴직금 및 퇴직적립금</t>
  </si>
  <si>
    <t>영도할매실버뱅크사업단사업수입</t>
  </si>
  <si>
    <t>사회보험부담금</t>
  </si>
  <si>
    <t>영도할매주차장관리사업단사업수입</t>
  </si>
  <si>
    <t>기타후생경비</t>
  </si>
  <si>
    <t>영도할매어린이집식단관리사업단사업수입</t>
  </si>
  <si>
    <t>업무추진비</t>
  </si>
  <si>
    <t>영도할매재활용사업단사업수입</t>
  </si>
  <si>
    <t>기관운영비</t>
  </si>
  <si>
    <t>영도할매실버안심택배사업단사업수입</t>
    <phoneticPr fontId="4" type="noConversion"/>
  </si>
  <si>
    <t>회의비</t>
  </si>
  <si>
    <t>영도할매급식도우미사업단사업수입</t>
  </si>
  <si>
    <t>운영비</t>
  </si>
  <si>
    <t>영도할매보육교사도우미사업단사업수입</t>
  </si>
  <si>
    <t>여비</t>
  </si>
  <si>
    <t>영도할매공공시설관리사업단사업수입</t>
  </si>
  <si>
    <t>수용비 및 수수료</t>
  </si>
  <si>
    <t>보조금수입</t>
  </si>
  <si>
    <t>공공요금</t>
  </si>
  <si>
    <t>보조금수입</t>
    <phoneticPr fontId="4" type="noConversion"/>
  </si>
  <si>
    <t>제세공과금</t>
  </si>
  <si>
    <t>국고보조금</t>
    <phoneticPr fontId="4" type="noConversion"/>
  </si>
  <si>
    <t>차량비</t>
    <phoneticPr fontId="4" type="noConversion"/>
  </si>
  <si>
    <t>영도할매방아깨비사업단국고보조금</t>
  </si>
  <si>
    <t>재산조성비</t>
    <phoneticPr fontId="4" type="noConversion"/>
  </si>
  <si>
    <t>영도할매조립사업단국고보조금</t>
  </si>
  <si>
    <t>시설비</t>
  </si>
  <si>
    <t>영도할매실버뱅크사업단국고보조금</t>
  </si>
  <si>
    <t>자산취득비</t>
  </si>
  <si>
    <t>영도할매주차장관리사업단국고보조금</t>
  </si>
  <si>
    <t>시설장비유지비</t>
  </si>
  <si>
    <t>영도할매어린이집식단관리사업단국고보조금</t>
  </si>
  <si>
    <t>사업비</t>
  </si>
  <si>
    <t>영도할매재활용사업단국고보조금</t>
  </si>
  <si>
    <t>사업단사업비</t>
    <phoneticPr fontId="4" type="noConversion"/>
  </si>
  <si>
    <t>영도할매실버안심택배사업단국고보조금</t>
    <phoneticPr fontId="4" type="noConversion"/>
  </si>
  <si>
    <t>영도할매방아깨비사업단사업비</t>
  </si>
  <si>
    <t>영도할매급식도우미사업단국고보조금</t>
  </si>
  <si>
    <t>영도할매조립사업단사업비</t>
  </si>
  <si>
    <t>영도할매보육교사도우미사업단국고보조금</t>
  </si>
  <si>
    <t>영도할매실버뱅크사업단사업비</t>
  </si>
  <si>
    <t>전담인력국고보조금</t>
  </si>
  <si>
    <t>영도할매주차장관리사업단사업비</t>
  </si>
  <si>
    <t>영도할매공공시설관리사업단국고보조금</t>
  </si>
  <si>
    <t>영도할매어린이집식단관리사업단사업비</t>
  </si>
  <si>
    <t>시도보조금</t>
    <phoneticPr fontId="4" type="noConversion"/>
  </si>
  <si>
    <t>영도할매재활용사업단사업비</t>
  </si>
  <si>
    <t>기관운영시도보조금</t>
  </si>
  <si>
    <t>영도할매실버안심택배사업단사업비</t>
    <phoneticPr fontId="4" type="noConversion"/>
  </si>
  <si>
    <t>종사자복지수당시도보조금</t>
  </si>
  <si>
    <t>영도할매급식도우미사업단사업비</t>
  </si>
  <si>
    <t>영도할매방아깨비사업단시도보조금</t>
  </si>
  <si>
    <t>영도할매보육교사도우미사업단사업비</t>
  </si>
  <si>
    <t>영도할매조립사업단시도보조금</t>
  </si>
  <si>
    <t>전담인력사업비</t>
  </si>
  <si>
    <t>영도할매실버뱅크사업단시도보조금</t>
  </si>
  <si>
    <t>영도할매공공시설관리사업단사업비</t>
  </si>
  <si>
    <t>영도할매주차장관리사업단시도보조금</t>
  </si>
  <si>
    <t>사업단지원사업비</t>
  </si>
  <si>
    <t>영도할매어린이집식단관리사업단시도보조금</t>
  </si>
  <si>
    <t>시장진입형사업단지원사업비</t>
  </si>
  <si>
    <t>영도할매재활용사업단시도보조금</t>
  </si>
  <si>
    <t>사회공헌형사업단지원사업비</t>
  </si>
  <si>
    <t>영도할매실버안심택배사업단시도보조금</t>
    <phoneticPr fontId="4" type="noConversion"/>
  </si>
  <si>
    <t>기타사업단지원사업비</t>
  </si>
  <si>
    <t>영도할매급식도우미사업단시도보조금</t>
  </si>
  <si>
    <t>일반사업비</t>
  </si>
  <si>
    <t>영도할매보육교사도우미사업단시도보조금</t>
  </si>
  <si>
    <t>기타복지사업비</t>
  </si>
  <si>
    <t>전담인력시도보조금</t>
  </si>
  <si>
    <t>홍보사업비</t>
  </si>
  <si>
    <t>영도할매공공시설관리사업단시도보조금</t>
  </si>
  <si>
    <t>지역사회사업비</t>
  </si>
  <si>
    <t>시군구보조금</t>
    <phoneticPr fontId="4" type="noConversion"/>
  </si>
  <si>
    <t>잡지출</t>
  </si>
  <si>
    <t>기관운영시군구보조금</t>
  </si>
  <si>
    <t>기타보조금</t>
  </si>
  <si>
    <t>예비비 및 기타</t>
  </si>
  <si>
    <t>전입금</t>
  </si>
  <si>
    <t>예비비</t>
  </si>
  <si>
    <t>법인전입금</t>
    <phoneticPr fontId="4" type="noConversion"/>
  </si>
  <si>
    <t>차년도이월금</t>
    <phoneticPr fontId="4" type="noConversion"/>
  </si>
  <si>
    <t>반환금</t>
  </si>
  <si>
    <t>이월금</t>
  </si>
  <si>
    <t>전년도이월금</t>
  </si>
  <si>
    <t>잡수입</t>
  </si>
  <si>
    <t>기타예금이자수입</t>
    <phoneticPr fontId="4" type="noConversion"/>
  </si>
  <si>
    <t>기타예금이자수입</t>
  </si>
  <si>
    <t>기타잡수입</t>
    <phoneticPr fontId="4" type="noConversion"/>
  </si>
  <si>
    <t>부산영도시니어클럽 2014년 세입·세출 예산(안) 총괄표</t>
    <phoneticPr fontId="5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</si>
</sst>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굴림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9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41" fontId="3" fillId="2" borderId="0" xfId="1" applyFont="1" applyFill="1" applyAlignment="1">
      <alignment horizontal="center" vertical="center"/>
    </xf>
    <xf numFmtId="41" fontId="6" fillId="2" borderId="0" xfId="1" applyFont="1" applyFill="1">
      <alignment vertical="center"/>
    </xf>
    <xf numFmtId="41" fontId="6" fillId="2" borderId="0" xfId="1" applyFont="1" applyFill="1" applyAlignment="1">
      <alignment vertical="center" shrinkToFit="1"/>
    </xf>
    <xf numFmtId="41" fontId="7" fillId="2" borderId="1" xfId="1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shrinkToFit="1"/>
    </xf>
    <xf numFmtId="41" fontId="7" fillId="2" borderId="1" xfId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 shrinkToFit="1"/>
    </xf>
    <xf numFmtId="41" fontId="7" fillId="0" borderId="1" xfId="2" applyFont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left" vertical="center" wrapText="1"/>
    </xf>
    <xf numFmtId="41" fontId="6" fillId="2" borderId="0" xfId="1" applyFont="1" applyFill="1" applyAlignment="1">
      <alignment vertical="center" wrapText="1"/>
    </xf>
    <xf numFmtId="41" fontId="7" fillId="2" borderId="1" xfId="1" applyFont="1" applyFill="1" applyBorder="1" applyAlignment="1">
      <alignment horizontal="left" vertical="center" wrapText="1"/>
    </xf>
    <xf numFmtId="41" fontId="10" fillId="2" borderId="1" xfId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shrinkToFit="1"/>
    </xf>
    <xf numFmtId="41" fontId="10" fillId="2" borderId="1" xfId="1" applyFont="1" applyFill="1" applyBorder="1" applyAlignment="1">
      <alignment horizontal="right" vertical="center" wrapText="1"/>
    </xf>
    <xf numFmtId="176" fontId="10" fillId="2" borderId="1" xfId="0" applyNumberFormat="1" applyFont="1" applyFill="1" applyBorder="1" applyAlignment="1">
      <alignment horizontal="left" vertical="center" shrinkToFit="1"/>
    </xf>
    <xf numFmtId="41" fontId="7" fillId="2" borderId="1" xfId="1" applyFont="1" applyFill="1" applyBorder="1" applyAlignment="1">
      <alignment horizontal="right" vertical="center" wrapText="1"/>
    </xf>
    <xf numFmtId="49" fontId="7" fillId="2" borderId="1" xfId="0" applyNumberFormat="1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left" vertical="center" shrinkToFit="1"/>
    </xf>
    <xf numFmtId="49" fontId="7" fillId="2" borderId="1" xfId="0" applyNumberFormat="1" applyFont="1" applyFill="1" applyBorder="1" applyAlignment="1">
      <alignment horizontal="left" vertical="center" shrinkToFit="1"/>
    </xf>
    <xf numFmtId="41" fontId="7" fillId="2" borderId="2" xfId="1" applyFont="1" applyFill="1" applyBorder="1" applyAlignment="1">
      <alignment horizontal="left" vertical="center" wrapText="1"/>
    </xf>
    <xf numFmtId="41" fontId="7" fillId="2" borderId="3" xfId="1" applyFont="1" applyFill="1" applyBorder="1" applyAlignment="1">
      <alignment horizontal="left" vertical="center" wrapText="1"/>
    </xf>
    <xf numFmtId="41" fontId="7" fillId="2" borderId="4" xfId="1" applyFont="1" applyFill="1" applyBorder="1" applyAlignment="1">
      <alignment horizontal="left" vertical="center" wrapText="1"/>
    </xf>
    <xf numFmtId="41" fontId="10" fillId="2" borderId="1" xfId="1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left" vertical="center" shrinkToFit="1"/>
    </xf>
    <xf numFmtId="41" fontId="6" fillId="2" borderId="1" xfId="1" applyFont="1" applyFill="1" applyBorder="1">
      <alignment vertical="center"/>
    </xf>
    <xf numFmtId="41" fontId="6" fillId="2" borderId="1" xfId="1" applyFont="1" applyFill="1" applyBorder="1" applyAlignment="1">
      <alignment vertical="center" shrinkToFit="1"/>
    </xf>
    <xf numFmtId="41" fontId="7" fillId="2" borderId="1" xfId="1" applyFont="1" applyFill="1" applyBorder="1" applyAlignment="1">
      <alignment horizontal="left" vertical="center" shrinkToFit="1"/>
    </xf>
  </cellXfs>
  <cellStyles count="7">
    <cellStyle name="쉼표 [0] 2" xfId="2"/>
    <cellStyle name="쉼표 [0] 3" xfId="1"/>
    <cellStyle name="표준" xfId="0" builtinId="0"/>
    <cellStyle name="표준 2" xfId="3"/>
    <cellStyle name="표준 2 2" xfId="4"/>
    <cellStyle name="표준 3" xfId="5"/>
    <cellStyle name="표준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4\datasv\2013%20&#52509;&#44292;\2013-(B)&#52509;&#47924;&#54924;&#44228;-(a)&#44277;&#53685;\02-&#50696;&#44208;&#49328;&#49436;\&#48512;&#49328;&#50689;&#46020;&#49884;&#45768;&#50612;&#53364;&#47101;%202014&#45380;%20&#50696;&#49328;&#49436;(&#52572;&#51333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예산총칙"/>
      <sheetName val="총괄표"/>
      <sheetName val="세입"/>
      <sheetName val="세출"/>
      <sheetName val="임직원보수일람표"/>
    </sheetNames>
    <sheetDataSet>
      <sheetData sheetId="0"/>
      <sheetData sheetId="1"/>
      <sheetData sheetId="2">
        <row r="9">
          <cell r="E9">
            <v>85000000</v>
          </cell>
          <cell r="F9">
            <v>90360000</v>
          </cell>
        </row>
        <row r="10">
          <cell r="E10">
            <v>52600000</v>
          </cell>
          <cell r="F10">
            <v>68000000</v>
          </cell>
        </row>
        <row r="11">
          <cell r="E11">
            <v>4500000</v>
          </cell>
          <cell r="F11">
            <v>0</v>
          </cell>
        </row>
        <row r="12">
          <cell r="E12">
            <v>150700000</v>
          </cell>
          <cell r="F12">
            <v>168000000</v>
          </cell>
        </row>
        <row r="13">
          <cell r="E13">
            <v>49704000</v>
          </cell>
          <cell r="F13">
            <v>52800000</v>
          </cell>
        </row>
        <row r="14">
          <cell r="E14">
            <v>24500000</v>
          </cell>
          <cell r="F14">
            <v>28056000</v>
          </cell>
        </row>
        <row r="15">
          <cell r="E15">
            <v>11500000</v>
          </cell>
          <cell r="F15">
            <v>0</v>
          </cell>
        </row>
        <row r="16">
          <cell r="E16">
            <v>600000</v>
          </cell>
          <cell r="F16">
            <v>1500000</v>
          </cell>
        </row>
        <row r="17">
          <cell r="E17">
            <v>1640000</v>
          </cell>
          <cell r="F17">
            <v>1500000</v>
          </cell>
        </row>
        <row r="18">
          <cell r="E18">
            <v>74000000</v>
          </cell>
          <cell r="F18">
            <v>168168000</v>
          </cell>
        </row>
        <row r="22">
          <cell r="E22">
            <v>6000000</v>
          </cell>
          <cell r="F22">
            <v>8000000</v>
          </cell>
        </row>
        <row r="23">
          <cell r="E23">
            <v>31500000</v>
          </cell>
          <cell r="F23">
            <v>31500000</v>
          </cell>
        </row>
        <row r="24">
          <cell r="E24">
            <v>1500000</v>
          </cell>
          <cell r="F24">
            <v>1125000</v>
          </cell>
        </row>
        <row r="25">
          <cell r="E25">
            <v>20000000</v>
          </cell>
          <cell r="F25">
            <v>20000000</v>
          </cell>
        </row>
        <row r="26">
          <cell r="E26">
            <v>13500000</v>
          </cell>
          <cell r="F26">
            <v>13500000</v>
          </cell>
        </row>
        <row r="27">
          <cell r="E27">
            <v>15000000</v>
          </cell>
          <cell r="F27">
            <v>17000000</v>
          </cell>
        </row>
        <row r="28">
          <cell r="E28">
            <v>6050000</v>
          </cell>
          <cell r="F28">
            <v>0</v>
          </cell>
        </row>
        <row r="29">
          <cell r="E29">
            <v>48300000</v>
          </cell>
          <cell r="F29">
            <v>57600000</v>
          </cell>
        </row>
        <row r="30">
          <cell r="E30">
            <v>23280000</v>
          </cell>
          <cell r="F30">
            <v>23280000</v>
          </cell>
        </row>
        <row r="31">
          <cell r="E31">
            <v>11000000</v>
          </cell>
          <cell r="F31">
            <v>11000000</v>
          </cell>
        </row>
        <row r="32">
          <cell r="E32">
            <v>22950000</v>
          </cell>
          <cell r="F32">
            <v>22000000</v>
          </cell>
        </row>
        <row r="34">
          <cell r="E34">
            <v>174250000</v>
          </cell>
          <cell r="F34">
            <v>187000000</v>
          </cell>
        </row>
        <row r="35">
          <cell r="E35">
            <v>7200000</v>
          </cell>
          <cell r="F35">
            <v>7200000</v>
          </cell>
        </row>
        <row r="36">
          <cell r="E36">
            <v>6000000</v>
          </cell>
          <cell r="F36">
            <v>8000000</v>
          </cell>
        </row>
        <row r="37">
          <cell r="E37">
            <v>31500000</v>
          </cell>
          <cell r="F37">
            <v>31500000</v>
          </cell>
        </row>
        <row r="38">
          <cell r="E38">
            <v>1500000</v>
          </cell>
          <cell r="F38">
            <v>1125000</v>
          </cell>
        </row>
        <row r="39">
          <cell r="E39">
            <v>20000000</v>
          </cell>
          <cell r="F39">
            <v>20000000</v>
          </cell>
        </row>
        <row r="40">
          <cell r="E40">
            <v>13500000</v>
          </cell>
          <cell r="F40">
            <v>13500000</v>
          </cell>
        </row>
        <row r="41">
          <cell r="E41">
            <v>15000000</v>
          </cell>
          <cell r="F41">
            <v>17000000</v>
          </cell>
        </row>
        <row r="42">
          <cell r="E42">
            <v>6050000</v>
          </cell>
          <cell r="F42">
            <v>0</v>
          </cell>
        </row>
        <row r="43">
          <cell r="E43">
            <v>48300000</v>
          </cell>
          <cell r="F43">
            <v>57600000</v>
          </cell>
        </row>
        <row r="44">
          <cell r="E44">
            <v>23280000</v>
          </cell>
          <cell r="F44">
            <v>23280000</v>
          </cell>
        </row>
        <row r="45">
          <cell r="E45">
            <v>11000000</v>
          </cell>
          <cell r="F45">
            <v>11000000</v>
          </cell>
        </row>
        <row r="46">
          <cell r="E46">
            <v>22950000</v>
          </cell>
          <cell r="F46">
            <v>22000000</v>
          </cell>
        </row>
        <row r="48">
          <cell r="E48">
            <v>30750000</v>
          </cell>
          <cell r="F48">
            <v>33000000</v>
          </cell>
        </row>
        <row r="50">
          <cell r="E50">
            <v>11800000</v>
          </cell>
          <cell r="F50">
            <v>10000000</v>
          </cell>
        </row>
        <row r="54">
          <cell r="E54">
            <v>12600000</v>
          </cell>
          <cell r="F54">
            <v>20000000</v>
          </cell>
        </row>
        <row r="58">
          <cell r="E58">
            <v>29336422</v>
          </cell>
          <cell r="F58">
            <v>51227004</v>
          </cell>
        </row>
        <row r="62">
          <cell r="E62">
            <v>300000</v>
          </cell>
          <cell r="F62">
            <v>257200</v>
          </cell>
        </row>
        <row r="64">
          <cell r="E64">
            <v>1203578</v>
          </cell>
          <cell r="F64">
            <v>694796</v>
          </cell>
        </row>
      </sheetData>
      <sheetData sheetId="3">
        <row r="8">
          <cell r="D8">
            <v>148127000</v>
          </cell>
          <cell r="E8">
            <v>156603000</v>
          </cell>
        </row>
        <row r="9">
          <cell r="D9">
            <v>30957500</v>
          </cell>
          <cell r="E9">
            <v>27881400</v>
          </cell>
        </row>
        <row r="10">
          <cell r="D10">
            <v>14103470</v>
          </cell>
          <cell r="E10">
            <v>15373700</v>
          </cell>
        </row>
        <row r="11">
          <cell r="D11">
            <v>14607320</v>
          </cell>
          <cell r="E11">
            <v>17288250</v>
          </cell>
        </row>
        <row r="12">
          <cell r="D12">
            <v>1410000</v>
          </cell>
          <cell r="E12">
            <v>1480000</v>
          </cell>
        </row>
        <row r="14">
          <cell r="D14">
            <v>149800</v>
          </cell>
          <cell r="E14">
            <v>400000</v>
          </cell>
        </row>
        <row r="15">
          <cell r="D15">
            <v>265000</v>
          </cell>
          <cell r="E15">
            <v>600000</v>
          </cell>
        </row>
        <row r="17">
          <cell r="D17">
            <v>0</v>
          </cell>
          <cell r="E17">
            <v>1000000</v>
          </cell>
        </row>
        <row r="18">
          <cell r="D18">
            <v>7910000</v>
          </cell>
          <cell r="E18">
            <v>12540000</v>
          </cell>
        </row>
        <row r="19">
          <cell r="D19">
            <v>490000</v>
          </cell>
          <cell r="E19">
            <v>1270000</v>
          </cell>
        </row>
        <row r="20">
          <cell r="D20">
            <v>2810000</v>
          </cell>
          <cell r="E20">
            <v>3800000</v>
          </cell>
        </row>
        <row r="21">
          <cell r="D21">
            <v>0</v>
          </cell>
          <cell r="E21">
            <v>600000</v>
          </cell>
          <cell r="F21">
            <v>600000</v>
          </cell>
        </row>
        <row r="24">
          <cell r="D24">
            <v>0</v>
          </cell>
          <cell r="E24">
            <v>1000000</v>
          </cell>
        </row>
        <row r="25">
          <cell r="D25">
            <v>0</v>
          </cell>
          <cell r="E25">
            <v>500000</v>
          </cell>
        </row>
        <row r="28">
          <cell r="D28">
            <v>94567370</v>
          </cell>
          <cell r="E28">
            <v>105390000</v>
          </cell>
        </row>
        <row r="29">
          <cell r="D29">
            <v>113929014</v>
          </cell>
          <cell r="E29">
            <v>130458360</v>
          </cell>
        </row>
        <row r="30">
          <cell r="D30">
            <v>7500000</v>
          </cell>
          <cell r="E30">
            <v>2266054</v>
          </cell>
        </row>
        <row r="31">
          <cell r="D31">
            <v>178511000</v>
          </cell>
          <cell r="E31">
            <v>218535000</v>
          </cell>
        </row>
        <row r="32">
          <cell r="D32">
            <v>73749740</v>
          </cell>
          <cell r="E32">
            <v>77111200</v>
          </cell>
        </row>
        <row r="33">
          <cell r="D33">
            <v>50978260</v>
          </cell>
          <cell r="E33">
            <v>59501800</v>
          </cell>
        </row>
        <row r="34">
          <cell r="D34">
            <v>28192403</v>
          </cell>
          <cell r="E34">
            <v>10000</v>
          </cell>
        </row>
        <row r="35">
          <cell r="D35">
            <v>97895600</v>
          </cell>
          <cell r="E35">
            <v>116700100</v>
          </cell>
        </row>
        <row r="36">
          <cell r="D36">
            <v>48200000</v>
          </cell>
          <cell r="E36">
            <v>48060100</v>
          </cell>
        </row>
        <row r="37">
          <cell r="D37">
            <v>21036307</v>
          </cell>
          <cell r="E37">
            <v>22000000</v>
          </cell>
        </row>
        <row r="38">
          <cell r="D38">
            <v>117899087</v>
          </cell>
          <cell r="E38">
            <v>212168000</v>
          </cell>
        </row>
        <row r="40">
          <cell r="D40">
            <v>14364900</v>
          </cell>
          <cell r="E40">
            <v>10000000</v>
          </cell>
        </row>
        <row r="41">
          <cell r="D41">
            <v>7500</v>
          </cell>
          <cell r="E41">
            <v>100000</v>
          </cell>
        </row>
        <row r="42">
          <cell r="D42">
            <v>0</v>
          </cell>
          <cell r="E42">
            <v>100000</v>
          </cell>
        </row>
        <row r="44">
          <cell r="D44">
            <v>470000</v>
          </cell>
          <cell r="E44">
            <v>600000</v>
          </cell>
        </row>
        <row r="45">
          <cell r="D45">
            <v>56000</v>
          </cell>
          <cell r="E45">
            <v>600000</v>
          </cell>
        </row>
        <row r="46">
          <cell r="D46">
            <v>150000</v>
          </cell>
          <cell r="E46">
            <v>2000000</v>
          </cell>
        </row>
        <row r="49">
          <cell r="D49">
            <v>0</v>
          </cell>
          <cell r="E49">
            <v>100000</v>
          </cell>
        </row>
        <row r="52">
          <cell r="D52">
            <v>94309</v>
          </cell>
          <cell r="E52">
            <v>100000</v>
          </cell>
        </row>
        <row r="53">
          <cell r="D53">
            <v>51227004</v>
          </cell>
          <cell r="E53">
            <v>50401543</v>
          </cell>
        </row>
        <row r="54">
          <cell r="D54">
            <v>685416</v>
          </cell>
          <cell r="E54">
            <v>1234493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9"/>
  <sheetViews>
    <sheetView tabSelected="1" workbookViewId="0">
      <selection sqref="A1:M1"/>
    </sheetView>
  </sheetViews>
  <sheetFormatPr defaultRowHeight="12"/>
  <cols>
    <col min="1" max="3" width="5.625" style="2" customWidth="1"/>
    <col min="4" max="4" width="16" style="3" customWidth="1"/>
    <col min="5" max="6" width="14.375" style="2" customWidth="1"/>
    <col min="7" max="7" width="11.25" style="2" customWidth="1"/>
    <col min="8" max="8" width="6.125" style="2" customWidth="1"/>
    <col min="9" max="9" width="5.625" style="2" customWidth="1"/>
    <col min="10" max="10" width="13.875" style="3" customWidth="1"/>
    <col min="11" max="12" width="14.375" style="2" customWidth="1"/>
    <col min="13" max="13" width="11.25" style="2" customWidth="1"/>
    <col min="14" max="14" width="11" style="2" customWidth="1"/>
    <col min="15" max="15" width="11.5" style="2" bestFit="1" customWidth="1"/>
    <col min="16" max="257" width="9" style="2"/>
    <col min="258" max="259" width="5.625" style="2" customWidth="1"/>
    <col min="260" max="260" width="16" style="2" customWidth="1"/>
    <col min="261" max="262" width="12.625" style="2" customWidth="1"/>
    <col min="263" max="263" width="10.625" style="2" customWidth="1"/>
    <col min="264" max="265" width="5.625" style="2" customWidth="1"/>
    <col min="266" max="266" width="13.875" style="2" customWidth="1"/>
    <col min="267" max="268" width="12.625" style="2" customWidth="1"/>
    <col min="269" max="269" width="10.625" style="2" customWidth="1"/>
    <col min="270" max="270" width="11" style="2" customWidth="1"/>
    <col min="271" max="271" width="11.5" style="2" bestFit="1" customWidth="1"/>
    <col min="272" max="513" width="9" style="2"/>
    <col min="514" max="515" width="5.625" style="2" customWidth="1"/>
    <col min="516" max="516" width="16" style="2" customWidth="1"/>
    <col min="517" max="518" width="12.625" style="2" customWidth="1"/>
    <col min="519" max="519" width="10.625" style="2" customWidth="1"/>
    <col min="520" max="521" width="5.625" style="2" customWidth="1"/>
    <col min="522" max="522" width="13.875" style="2" customWidth="1"/>
    <col min="523" max="524" width="12.625" style="2" customWidth="1"/>
    <col min="525" max="525" width="10.625" style="2" customWidth="1"/>
    <col min="526" max="526" width="11" style="2" customWidth="1"/>
    <col min="527" max="527" width="11.5" style="2" bestFit="1" customWidth="1"/>
    <col min="528" max="769" width="9" style="2"/>
    <col min="770" max="771" width="5.625" style="2" customWidth="1"/>
    <col min="772" max="772" width="16" style="2" customWidth="1"/>
    <col min="773" max="774" width="12.625" style="2" customWidth="1"/>
    <col min="775" max="775" width="10.625" style="2" customWidth="1"/>
    <col min="776" max="777" width="5.625" style="2" customWidth="1"/>
    <col min="778" max="778" width="13.875" style="2" customWidth="1"/>
    <col min="779" max="780" width="12.625" style="2" customWidth="1"/>
    <col min="781" max="781" width="10.625" style="2" customWidth="1"/>
    <col min="782" max="782" width="11" style="2" customWidth="1"/>
    <col min="783" max="783" width="11.5" style="2" bestFit="1" customWidth="1"/>
    <col min="784" max="1025" width="9" style="2"/>
    <col min="1026" max="1027" width="5.625" style="2" customWidth="1"/>
    <col min="1028" max="1028" width="16" style="2" customWidth="1"/>
    <col min="1029" max="1030" width="12.625" style="2" customWidth="1"/>
    <col min="1031" max="1031" width="10.625" style="2" customWidth="1"/>
    <col min="1032" max="1033" width="5.625" style="2" customWidth="1"/>
    <col min="1034" max="1034" width="13.875" style="2" customWidth="1"/>
    <col min="1035" max="1036" width="12.625" style="2" customWidth="1"/>
    <col min="1037" max="1037" width="10.625" style="2" customWidth="1"/>
    <col min="1038" max="1038" width="11" style="2" customWidth="1"/>
    <col min="1039" max="1039" width="11.5" style="2" bestFit="1" customWidth="1"/>
    <col min="1040" max="1281" width="9" style="2"/>
    <col min="1282" max="1283" width="5.625" style="2" customWidth="1"/>
    <col min="1284" max="1284" width="16" style="2" customWidth="1"/>
    <col min="1285" max="1286" width="12.625" style="2" customWidth="1"/>
    <col min="1287" max="1287" width="10.625" style="2" customWidth="1"/>
    <col min="1288" max="1289" width="5.625" style="2" customWidth="1"/>
    <col min="1290" max="1290" width="13.875" style="2" customWidth="1"/>
    <col min="1291" max="1292" width="12.625" style="2" customWidth="1"/>
    <col min="1293" max="1293" width="10.625" style="2" customWidth="1"/>
    <col min="1294" max="1294" width="11" style="2" customWidth="1"/>
    <col min="1295" max="1295" width="11.5" style="2" bestFit="1" customWidth="1"/>
    <col min="1296" max="1537" width="9" style="2"/>
    <col min="1538" max="1539" width="5.625" style="2" customWidth="1"/>
    <col min="1540" max="1540" width="16" style="2" customWidth="1"/>
    <col min="1541" max="1542" width="12.625" style="2" customWidth="1"/>
    <col min="1543" max="1543" width="10.625" style="2" customWidth="1"/>
    <col min="1544" max="1545" width="5.625" style="2" customWidth="1"/>
    <col min="1546" max="1546" width="13.875" style="2" customWidth="1"/>
    <col min="1547" max="1548" width="12.625" style="2" customWidth="1"/>
    <col min="1549" max="1549" width="10.625" style="2" customWidth="1"/>
    <col min="1550" max="1550" width="11" style="2" customWidth="1"/>
    <col min="1551" max="1551" width="11.5" style="2" bestFit="1" customWidth="1"/>
    <col min="1552" max="1793" width="9" style="2"/>
    <col min="1794" max="1795" width="5.625" style="2" customWidth="1"/>
    <col min="1796" max="1796" width="16" style="2" customWidth="1"/>
    <col min="1797" max="1798" width="12.625" style="2" customWidth="1"/>
    <col min="1799" max="1799" width="10.625" style="2" customWidth="1"/>
    <col min="1800" max="1801" width="5.625" style="2" customWidth="1"/>
    <col min="1802" max="1802" width="13.875" style="2" customWidth="1"/>
    <col min="1803" max="1804" width="12.625" style="2" customWidth="1"/>
    <col min="1805" max="1805" width="10.625" style="2" customWidth="1"/>
    <col min="1806" max="1806" width="11" style="2" customWidth="1"/>
    <col min="1807" max="1807" width="11.5" style="2" bestFit="1" customWidth="1"/>
    <col min="1808" max="2049" width="9" style="2"/>
    <col min="2050" max="2051" width="5.625" style="2" customWidth="1"/>
    <col min="2052" max="2052" width="16" style="2" customWidth="1"/>
    <col min="2053" max="2054" width="12.625" style="2" customWidth="1"/>
    <col min="2055" max="2055" width="10.625" style="2" customWidth="1"/>
    <col min="2056" max="2057" width="5.625" style="2" customWidth="1"/>
    <col min="2058" max="2058" width="13.875" style="2" customWidth="1"/>
    <col min="2059" max="2060" width="12.625" style="2" customWidth="1"/>
    <col min="2061" max="2061" width="10.625" style="2" customWidth="1"/>
    <col min="2062" max="2062" width="11" style="2" customWidth="1"/>
    <col min="2063" max="2063" width="11.5" style="2" bestFit="1" customWidth="1"/>
    <col min="2064" max="2305" width="9" style="2"/>
    <col min="2306" max="2307" width="5.625" style="2" customWidth="1"/>
    <col min="2308" max="2308" width="16" style="2" customWidth="1"/>
    <col min="2309" max="2310" width="12.625" style="2" customWidth="1"/>
    <col min="2311" max="2311" width="10.625" style="2" customWidth="1"/>
    <col min="2312" max="2313" width="5.625" style="2" customWidth="1"/>
    <col min="2314" max="2314" width="13.875" style="2" customWidth="1"/>
    <col min="2315" max="2316" width="12.625" style="2" customWidth="1"/>
    <col min="2317" max="2317" width="10.625" style="2" customWidth="1"/>
    <col min="2318" max="2318" width="11" style="2" customWidth="1"/>
    <col min="2319" max="2319" width="11.5" style="2" bestFit="1" customWidth="1"/>
    <col min="2320" max="2561" width="9" style="2"/>
    <col min="2562" max="2563" width="5.625" style="2" customWidth="1"/>
    <col min="2564" max="2564" width="16" style="2" customWidth="1"/>
    <col min="2565" max="2566" width="12.625" style="2" customWidth="1"/>
    <col min="2567" max="2567" width="10.625" style="2" customWidth="1"/>
    <col min="2568" max="2569" width="5.625" style="2" customWidth="1"/>
    <col min="2570" max="2570" width="13.875" style="2" customWidth="1"/>
    <col min="2571" max="2572" width="12.625" style="2" customWidth="1"/>
    <col min="2573" max="2573" width="10.625" style="2" customWidth="1"/>
    <col min="2574" max="2574" width="11" style="2" customWidth="1"/>
    <col min="2575" max="2575" width="11.5" style="2" bestFit="1" customWidth="1"/>
    <col min="2576" max="2817" width="9" style="2"/>
    <col min="2818" max="2819" width="5.625" style="2" customWidth="1"/>
    <col min="2820" max="2820" width="16" style="2" customWidth="1"/>
    <col min="2821" max="2822" width="12.625" style="2" customWidth="1"/>
    <col min="2823" max="2823" width="10.625" style="2" customWidth="1"/>
    <col min="2824" max="2825" width="5.625" style="2" customWidth="1"/>
    <col min="2826" max="2826" width="13.875" style="2" customWidth="1"/>
    <col min="2827" max="2828" width="12.625" style="2" customWidth="1"/>
    <col min="2829" max="2829" width="10.625" style="2" customWidth="1"/>
    <col min="2830" max="2830" width="11" style="2" customWidth="1"/>
    <col min="2831" max="2831" width="11.5" style="2" bestFit="1" customWidth="1"/>
    <col min="2832" max="3073" width="9" style="2"/>
    <col min="3074" max="3075" width="5.625" style="2" customWidth="1"/>
    <col min="3076" max="3076" width="16" style="2" customWidth="1"/>
    <col min="3077" max="3078" width="12.625" style="2" customWidth="1"/>
    <col min="3079" max="3079" width="10.625" style="2" customWidth="1"/>
    <col min="3080" max="3081" width="5.625" style="2" customWidth="1"/>
    <col min="3082" max="3082" width="13.875" style="2" customWidth="1"/>
    <col min="3083" max="3084" width="12.625" style="2" customWidth="1"/>
    <col min="3085" max="3085" width="10.625" style="2" customWidth="1"/>
    <col min="3086" max="3086" width="11" style="2" customWidth="1"/>
    <col min="3087" max="3087" width="11.5" style="2" bestFit="1" customWidth="1"/>
    <col min="3088" max="3329" width="9" style="2"/>
    <col min="3330" max="3331" width="5.625" style="2" customWidth="1"/>
    <col min="3332" max="3332" width="16" style="2" customWidth="1"/>
    <col min="3333" max="3334" width="12.625" style="2" customWidth="1"/>
    <col min="3335" max="3335" width="10.625" style="2" customWidth="1"/>
    <col min="3336" max="3337" width="5.625" style="2" customWidth="1"/>
    <col min="3338" max="3338" width="13.875" style="2" customWidth="1"/>
    <col min="3339" max="3340" width="12.625" style="2" customWidth="1"/>
    <col min="3341" max="3341" width="10.625" style="2" customWidth="1"/>
    <col min="3342" max="3342" width="11" style="2" customWidth="1"/>
    <col min="3343" max="3343" width="11.5" style="2" bestFit="1" customWidth="1"/>
    <col min="3344" max="3585" width="9" style="2"/>
    <col min="3586" max="3587" width="5.625" style="2" customWidth="1"/>
    <col min="3588" max="3588" width="16" style="2" customWidth="1"/>
    <col min="3589" max="3590" width="12.625" style="2" customWidth="1"/>
    <col min="3591" max="3591" width="10.625" style="2" customWidth="1"/>
    <col min="3592" max="3593" width="5.625" style="2" customWidth="1"/>
    <col min="3594" max="3594" width="13.875" style="2" customWidth="1"/>
    <col min="3595" max="3596" width="12.625" style="2" customWidth="1"/>
    <col min="3597" max="3597" width="10.625" style="2" customWidth="1"/>
    <col min="3598" max="3598" width="11" style="2" customWidth="1"/>
    <col min="3599" max="3599" width="11.5" style="2" bestFit="1" customWidth="1"/>
    <col min="3600" max="3841" width="9" style="2"/>
    <col min="3842" max="3843" width="5.625" style="2" customWidth="1"/>
    <col min="3844" max="3844" width="16" style="2" customWidth="1"/>
    <col min="3845" max="3846" width="12.625" style="2" customWidth="1"/>
    <col min="3847" max="3847" width="10.625" style="2" customWidth="1"/>
    <col min="3848" max="3849" width="5.625" style="2" customWidth="1"/>
    <col min="3850" max="3850" width="13.875" style="2" customWidth="1"/>
    <col min="3851" max="3852" width="12.625" style="2" customWidth="1"/>
    <col min="3853" max="3853" width="10.625" style="2" customWidth="1"/>
    <col min="3854" max="3854" width="11" style="2" customWidth="1"/>
    <col min="3855" max="3855" width="11.5" style="2" bestFit="1" customWidth="1"/>
    <col min="3856" max="4097" width="9" style="2"/>
    <col min="4098" max="4099" width="5.625" style="2" customWidth="1"/>
    <col min="4100" max="4100" width="16" style="2" customWidth="1"/>
    <col min="4101" max="4102" width="12.625" style="2" customWidth="1"/>
    <col min="4103" max="4103" width="10.625" style="2" customWidth="1"/>
    <col min="4104" max="4105" width="5.625" style="2" customWidth="1"/>
    <col min="4106" max="4106" width="13.875" style="2" customWidth="1"/>
    <col min="4107" max="4108" width="12.625" style="2" customWidth="1"/>
    <col min="4109" max="4109" width="10.625" style="2" customWidth="1"/>
    <col min="4110" max="4110" width="11" style="2" customWidth="1"/>
    <col min="4111" max="4111" width="11.5" style="2" bestFit="1" customWidth="1"/>
    <col min="4112" max="4353" width="9" style="2"/>
    <col min="4354" max="4355" width="5.625" style="2" customWidth="1"/>
    <col min="4356" max="4356" width="16" style="2" customWidth="1"/>
    <col min="4357" max="4358" width="12.625" style="2" customWidth="1"/>
    <col min="4359" max="4359" width="10.625" style="2" customWidth="1"/>
    <col min="4360" max="4361" width="5.625" style="2" customWidth="1"/>
    <col min="4362" max="4362" width="13.875" style="2" customWidth="1"/>
    <col min="4363" max="4364" width="12.625" style="2" customWidth="1"/>
    <col min="4365" max="4365" width="10.625" style="2" customWidth="1"/>
    <col min="4366" max="4366" width="11" style="2" customWidth="1"/>
    <col min="4367" max="4367" width="11.5" style="2" bestFit="1" customWidth="1"/>
    <col min="4368" max="4609" width="9" style="2"/>
    <col min="4610" max="4611" width="5.625" style="2" customWidth="1"/>
    <col min="4612" max="4612" width="16" style="2" customWidth="1"/>
    <col min="4613" max="4614" width="12.625" style="2" customWidth="1"/>
    <col min="4615" max="4615" width="10.625" style="2" customWidth="1"/>
    <col min="4616" max="4617" width="5.625" style="2" customWidth="1"/>
    <col min="4618" max="4618" width="13.875" style="2" customWidth="1"/>
    <col min="4619" max="4620" width="12.625" style="2" customWidth="1"/>
    <col min="4621" max="4621" width="10.625" style="2" customWidth="1"/>
    <col min="4622" max="4622" width="11" style="2" customWidth="1"/>
    <col min="4623" max="4623" width="11.5" style="2" bestFit="1" customWidth="1"/>
    <col min="4624" max="4865" width="9" style="2"/>
    <col min="4866" max="4867" width="5.625" style="2" customWidth="1"/>
    <col min="4868" max="4868" width="16" style="2" customWidth="1"/>
    <col min="4869" max="4870" width="12.625" style="2" customWidth="1"/>
    <col min="4871" max="4871" width="10.625" style="2" customWidth="1"/>
    <col min="4872" max="4873" width="5.625" style="2" customWidth="1"/>
    <col min="4874" max="4874" width="13.875" style="2" customWidth="1"/>
    <col min="4875" max="4876" width="12.625" style="2" customWidth="1"/>
    <col min="4877" max="4877" width="10.625" style="2" customWidth="1"/>
    <col min="4878" max="4878" width="11" style="2" customWidth="1"/>
    <col min="4879" max="4879" width="11.5" style="2" bestFit="1" customWidth="1"/>
    <col min="4880" max="5121" width="9" style="2"/>
    <col min="5122" max="5123" width="5.625" style="2" customWidth="1"/>
    <col min="5124" max="5124" width="16" style="2" customWidth="1"/>
    <col min="5125" max="5126" width="12.625" style="2" customWidth="1"/>
    <col min="5127" max="5127" width="10.625" style="2" customWidth="1"/>
    <col min="5128" max="5129" width="5.625" style="2" customWidth="1"/>
    <col min="5130" max="5130" width="13.875" style="2" customWidth="1"/>
    <col min="5131" max="5132" width="12.625" style="2" customWidth="1"/>
    <col min="5133" max="5133" width="10.625" style="2" customWidth="1"/>
    <col min="5134" max="5134" width="11" style="2" customWidth="1"/>
    <col min="5135" max="5135" width="11.5" style="2" bestFit="1" customWidth="1"/>
    <col min="5136" max="5377" width="9" style="2"/>
    <col min="5378" max="5379" width="5.625" style="2" customWidth="1"/>
    <col min="5380" max="5380" width="16" style="2" customWidth="1"/>
    <col min="5381" max="5382" width="12.625" style="2" customWidth="1"/>
    <col min="5383" max="5383" width="10.625" style="2" customWidth="1"/>
    <col min="5384" max="5385" width="5.625" style="2" customWidth="1"/>
    <col min="5386" max="5386" width="13.875" style="2" customWidth="1"/>
    <col min="5387" max="5388" width="12.625" style="2" customWidth="1"/>
    <col min="5389" max="5389" width="10.625" style="2" customWidth="1"/>
    <col min="5390" max="5390" width="11" style="2" customWidth="1"/>
    <col min="5391" max="5391" width="11.5" style="2" bestFit="1" customWidth="1"/>
    <col min="5392" max="5633" width="9" style="2"/>
    <col min="5634" max="5635" width="5.625" style="2" customWidth="1"/>
    <col min="5636" max="5636" width="16" style="2" customWidth="1"/>
    <col min="5637" max="5638" width="12.625" style="2" customWidth="1"/>
    <col min="5639" max="5639" width="10.625" style="2" customWidth="1"/>
    <col min="5640" max="5641" width="5.625" style="2" customWidth="1"/>
    <col min="5642" max="5642" width="13.875" style="2" customWidth="1"/>
    <col min="5643" max="5644" width="12.625" style="2" customWidth="1"/>
    <col min="5645" max="5645" width="10.625" style="2" customWidth="1"/>
    <col min="5646" max="5646" width="11" style="2" customWidth="1"/>
    <col min="5647" max="5647" width="11.5" style="2" bestFit="1" customWidth="1"/>
    <col min="5648" max="5889" width="9" style="2"/>
    <col min="5890" max="5891" width="5.625" style="2" customWidth="1"/>
    <col min="5892" max="5892" width="16" style="2" customWidth="1"/>
    <col min="5893" max="5894" width="12.625" style="2" customWidth="1"/>
    <col min="5895" max="5895" width="10.625" style="2" customWidth="1"/>
    <col min="5896" max="5897" width="5.625" style="2" customWidth="1"/>
    <col min="5898" max="5898" width="13.875" style="2" customWidth="1"/>
    <col min="5899" max="5900" width="12.625" style="2" customWidth="1"/>
    <col min="5901" max="5901" width="10.625" style="2" customWidth="1"/>
    <col min="5902" max="5902" width="11" style="2" customWidth="1"/>
    <col min="5903" max="5903" width="11.5" style="2" bestFit="1" customWidth="1"/>
    <col min="5904" max="6145" width="9" style="2"/>
    <col min="6146" max="6147" width="5.625" style="2" customWidth="1"/>
    <col min="6148" max="6148" width="16" style="2" customWidth="1"/>
    <col min="6149" max="6150" width="12.625" style="2" customWidth="1"/>
    <col min="6151" max="6151" width="10.625" style="2" customWidth="1"/>
    <col min="6152" max="6153" width="5.625" style="2" customWidth="1"/>
    <col min="6154" max="6154" width="13.875" style="2" customWidth="1"/>
    <col min="6155" max="6156" width="12.625" style="2" customWidth="1"/>
    <col min="6157" max="6157" width="10.625" style="2" customWidth="1"/>
    <col min="6158" max="6158" width="11" style="2" customWidth="1"/>
    <col min="6159" max="6159" width="11.5" style="2" bestFit="1" customWidth="1"/>
    <col min="6160" max="6401" width="9" style="2"/>
    <col min="6402" max="6403" width="5.625" style="2" customWidth="1"/>
    <col min="6404" max="6404" width="16" style="2" customWidth="1"/>
    <col min="6405" max="6406" width="12.625" style="2" customWidth="1"/>
    <col min="6407" max="6407" width="10.625" style="2" customWidth="1"/>
    <col min="6408" max="6409" width="5.625" style="2" customWidth="1"/>
    <col min="6410" max="6410" width="13.875" style="2" customWidth="1"/>
    <col min="6411" max="6412" width="12.625" style="2" customWidth="1"/>
    <col min="6413" max="6413" width="10.625" style="2" customWidth="1"/>
    <col min="6414" max="6414" width="11" style="2" customWidth="1"/>
    <col min="6415" max="6415" width="11.5" style="2" bestFit="1" customWidth="1"/>
    <col min="6416" max="6657" width="9" style="2"/>
    <col min="6658" max="6659" width="5.625" style="2" customWidth="1"/>
    <col min="6660" max="6660" width="16" style="2" customWidth="1"/>
    <col min="6661" max="6662" width="12.625" style="2" customWidth="1"/>
    <col min="6663" max="6663" width="10.625" style="2" customWidth="1"/>
    <col min="6664" max="6665" width="5.625" style="2" customWidth="1"/>
    <col min="6666" max="6666" width="13.875" style="2" customWidth="1"/>
    <col min="6667" max="6668" width="12.625" style="2" customWidth="1"/>
    <col min="6669" max="6669" width="10.625" style="2" customWidth="1"/>
    <col min="6670" max="6670" width="11" style="2" customWidth="1"/>
    <col min="6671" max="6671" width="11.5" style="2" bestFit="1" customWidth="1"/>
    <col min="6672" max="6913" width="9" style="2"/>
    <col min="6914" max="6915" width="5.625" style="2" customWidth="1"/>
    <col min="6916" max="6916" width="16" style="2" customWidth="1"/>
    <col min="6917" max="6918" width="12.625" style="2" customWidth="1"/>
    <col min="6919" max="6919" width="10.625" style="2" customWidth="1"/>
    <col min="6920" max="6921" width="5.625" style="2" customWidth="1"/>
    <col min="6922" max="6922" width="13.875" style="2" customWidth="1"/>
    <col min="6923" max="6924" width="12.625" style="2" customWidth="1"/>
    <col min="6925" max="6925" width="10.625" style="2" customWidth="1"/>
    <col min="6926" max="6926" width="11" style="2" customWidth="1"/>
    <col min="6927" max="6927" width="11.5" style="2" bestFit="1" customWidth="1"/>
    <col min="6928" max="7169" width="9" style="2"/>
    <col min="7170" max="7171" width="5.625" style="2" customWidth="1"/>
    <col min="7172" max="7172" width="16" style="2" customWidth="1"/>
    <col min="7173" max="7174" width="12.625" style="2" customWidth="1"/>
    <col min="7175" max="7175" width="10.625" style="2" customWidth="1"/>
    <col min="7176" max="7177" width="5.625" style="2" customWidth="1"/>
    <col min="7178" max="7178" width="13.875" style="2" customWidth="1"/>
    <col min="7179" max="7180" width="12.625" style="2" customWidth="1"/>
    <col min="7181" max="7181" width="10.625" style="2" customWidth="1"/>
    <col min="7182" max="7182" width="11" style="2" customWidth="1"/>
    <col min="7183" max="7183" width="11.5" style="2" bestFit="1" customWidth="1"/>
    <col min="7184" max="7425" width="9" style="2"/>
    <col min="7426" max="7427" width="5.625" style="2" customWidth="1"/>
    <col min="7428" max="7428" width="16" style="2" customWidth="1"/>
    <col min="7429" max="7430" width="12.625" style="2" customWidth="1"/>
    <col min="7431" max="7431" width="10.625" style="2" customWidth="1"/>
    <col min="7432" max="7433" width="5.625" style="2" customWidth="1"/>
    <col min="7434" max="7434" width="13.875" style="2" customWidth="1"/>
    <col min="7435" max="7436" width="12.625" style="2" customWidth="1"/>
    <col min="7437" max="7437" width="10.625" style="2" customWidth="1"/>
    <col min="7438" max="7438" width="11" style="2" customWidth="1"/>
    <col min="7439" max="7439" width="11.5" style="2" bestFit="1" customWidth="1"/>
    <col min="7440" max="7681" width="9" style="2"/>
    <col min="7682" max="7683" width="5.625" style="2" customWidth="1"/>
    <col min="7684" max="7684" width="16" style="2" customWidth="1"/>
    <col min="7685" max="7686" width="12.625" style="2" customWidth="1"/>
    <col min="7687" max="7687" width="10.625" style="2" customWidth="1"/>
    <col min="7688" max="7689" width="5.625" style="2" customWidth="1"/>
    <col min="7690" max="7690" width="13.875" style="2" customWidth="1"/>
    <col min="7691" max="7692" width="12.625" style="2" customWidth="1"/>
    <col min="7693" max="7693" width="10.625" style="2" customWidth="1"/>
    <col min="7694" max="7694" width="11" style="2" customWidth="1"/>
    <col min="7695" max="7695" width="11.5" style="2" bestFit="1" customWidth="1"/>
    <col min="7696" max="7937" width="9" style="2"/>
    <col min="7938" max="7939" width="5.625" style="2" customWidth="1"/>
    <col min="7940" max="7940" width="16" style="2" customWidth="1"/>
    <col min="7941" max="7942" width="12.625" style="2" customWidth="1"/>
    <col min="7943" max="7943" width="10.625" style="2" customWidth="1"/>
    <col min="7944" max="7945" width="5.625" style="2" customWidth="1"/>
    <col min="7946" max="7946" width="13.875" style="2" customWidth="1"/>
    <col min="7947" max="7948" width="12.625" style="2" customWidth="1"/>
    <col min="7949" max="7949" width="10.625" style="2" customWidth="1"/>
    <col min="7950" max="7950" width="11" style="2" customWidth="1"/>
    <col min="7951" max="7951" width="11.5" style="2" bestFit="1" customWidth="1"/>
    <col min="7952" max="8193" width="9" style="2"/>
    <col min="8194" max="8195" width="5.625" style="2" customWidth="1"/>
    <col min="8196" max="8196" width="16" style="2" customWidth="1"/>
    <col min="8197" max="8198" width="12.625" style="2" customWidth="1"/>
    <col min="8199" max="8199" width="10.625" style="2" customWidth="1"/>
    <col min="8200" max="8201" width="5.625" style="2" customWidth="1"/>
    <col min="8202" max="8202" width="13.875" style="2" customWidth="1"/>
    <col min="8203" max="8204" width="12.625" style="2" customWidth="1"/>
    <col min="8205" max="8205" width="10.625" style="2" customWidth="1"/>
    <col min="8206" max="8206" width="11" style="2" customWidth="1"/>
    <col min="8207" max="8207" width="11.5" style="2" bestFit="1" customWidth="1"/>
    <col min="8208" max="8449" width="9" style="2"/>
    <col min="8450" max="8451" width="5.625" style="2" customWidth="1"/>
    <col min="8452" max="8452" width="16" style="2" customWidth="1"/>
    <col min="8453" max="8454" width="12.625" style="2" customWidth="1"/>
    <col min="8455" max="8455" width="10.625" style="2" customWidth="1"/>
    <col min="8456" max="8457" width="5.625" style="2" customWidth="1"/>
    <col min="8458" max="8458" width="13.875" style="2" customWidth="1"/>
    <col min="8459" max="8460" width="12.625" style="2" customWidth="1"/>
    <col min="8461" max="8461" width="10.625" style="2" customWidth="1"/>
    <col min="8462" max="8462" width="11" style="2" customWidth="1"/>
    <col min="8463" max="8463" width="11.5" style="2" bestFit="1" customWidth="1"/>
    <col min="8464" max="8705" width="9" style="2"/>
    <col min="8706" max="8707" width="5.625" style="2" customWidth="1"/>
    <col min="8708" max="8708" width="16" style="2" customWidth="1"/>
    <col min="8709" max="8710" width="12.625" style="2" customWidth="1"/>
    <col min="8711" max="8711" width="10.625" style="2" customWidth="1"/>
    <col min="8712" max="8713" width="5.625" style="2" customWidth="1"/>
    <col min="8714" max="8714" width="13.875" style="2" customWidth="1"/>
    <col min="8715" max="8716" width="12.625" style="2" customWidth="1"/>
    <col min="8717" max="8717" width="10.625" style="2" customWidth="1"/>
    <col min="8718" max="8718" width="11" style="2" customWidth="1"/>
    <col min="8719" max="8719" width="11.5" style="2" bestFit="1" customWidth="1"/>
    <col min="8720" max="8961" width="9" style="2"/>
    <col min="8962" max="8963" width="5.625" style="2" customWidth="1"/>
    <col min="8964" max="8964" width="16" style="2" customWidth="1"/>
    <col min="8965" max="8966" width="12.625" style="2" customWidth="1"/>
    <col min="8967" max="8967" width="10.625" style="2" customWidth="1"/>
    <col min="8968" max="8969" width="5.625" style="2" customWidth="1"/>
    <col min="8970" max="8970" width="13.875" style="2" customWidth="1"/>
    <col min="8971" max="8972" width="12.625" style="2" customWidth="1"/>
    <col min="8973" max="8973" width="10.625" style="2" customWidth="1"/>
    <col min="8974" max="8974" width="11" style="2" customWidth="1"/>
    <col min="8975" max="8975" width="11.5" style="2" bestFit="1" customWidth="1"/>
    <col min="8976" max="9217" width="9" style="2"/>
    <col min="9218" max="9219" width="5.625" style="2" customWidth="1"/>
    <col min="9220" max="9220" width="16" style="2" customWidth="1"/>
    <col min="9221" max="9222" width="12.625" style="2" customWidth="1"/>
    <col min="9223" max="9223" width="10.625" style="2" customWidth="1"/>
    <col min="9224" max="9225" width="5.625" style="2" customWidth="1"/>
    <col min="9226" max="9226" width="13.875" style="2" customWidth="1"/>
    <col min="9227" max="9228" width="12.625" style="2" customWidth="1"/>
    <col min="9229" max="9229" width="10.625" style="2" customWidth="1"/>
    <col min="9230" max="9230" width="11" style="2" customWidth="1"/>
    <col min="9231" max="9231" width="11.5" style="2" bestFit="1" customWidth="1"/>
    <col min="9232" max="9473" width="9" style="2"/>
    <col min="9474" max="9475" width="5.625" style="2" customWidth="1"/>
    <col min="9476" max="9476" width="16" style="2" customWidth="1"/>
    <col min="9477" max="9478" width="12.625" style="2" customWidth="1"/>
    <col min="9479" max="9479" width="10.625" style="2" customWidth="1"/>
    <col min="9480" max="9481" width="5.625" style="2" customWidth="1"/>
    <col min="9482" max="9482" width="13.875" style="2" customWidth="1"/>
    <col min="9483" max="9484" width="12.625" style="2" customWidth="1"/>
    <col min="9485" max="9485" width="10.625" style="2" customWidth="1"/>
    <col min="9486" max="9486" width="11" style="2" customWidth="1"/>
    <col min="9487" max="9487" width="11.5" style="2" bestFit="1" customWidth="1"/>
    <col min="9488" max="9729" width="9" style="2"/>
    <col min="9730" max="9731" width="5.625" style="2" customWidth="1"/>
    <col min="9732" max="9732" width="16" style="2" customWidth="1"/>
    <col min="9733" max="9734" width="12.625" style="2" customWidth="1"/>
    <col min="9735" max="9735" width="10.625" style="2" customWidth="1"/>
    <col min="9736" max="9737" width="5.625" style="2" customWidth="1"/>
    <col min="9738" max="9738" width="13.875" style="2" customWidth="1"/>
    <col min="9739" max="9740" width="12.625" style="2" customWidth="1"/>
    <col min="9741" max="9741" width="10.625" style="2" customWidth="1"/>
    <col min="9742" max="9742" width="11" style="2" customWidth="1"/>
    <col min="9743" max="9743" width="11.5" style="2" bestFit="1" customWidth="1"/>
    <col min="9744" max="9985" width="9" style="2"/>
    <col min="9986" max="9987" width="5.625" style="2" customWidth="1"/>
    <col min="9988" max="9988" width="16" style="2" customWidth="1"/>
    <col min="9989" max="9990" width="12.625" style="2" customWidth="1"/>
    <col min="9991" max="9991" width="10.625" style="2" customWidth="1"/>
    <col min="9992" max="9993" width="5.625" style="2" customWidth="1"/>
    <col min="9994" max="9994" width="13.875" style="2" customWidth="1"/>
    <col min="9995" max="9996" width="12.625" style="2" customWidth="1"/>
    <col min="9997" max="9997" width="10.625" style="2" customWidth="1"/>
    <col min="9998" max="9998" width="11" style="2" customWidth="1"/>
    <col min="9999" max="9999" width="11.5" style="2" bestFit="1" customWidth="1"/>
    <col min="10000" max="10241" width="9" style="2"/>
    <col min="10242" max="10243" width="5.625" style="2" customWidth="1"/>
    <col min="10244" max="10244" width="16" style="2" customWidth="1"/>
    <col min="10245" max="10246" width="12.625" style="2" customWidth="1"/>
    <col min="10247" max="10247" width="10.625" style="2" customWidth="1"/>
    <col min="10248" max="10249" width="5.625" style="2" customWidth="1"/>
    <col min="10250" max="10250" width="13.875" style="2" customWidth="1"/>
    <col min="10251" max="10252" width="12.625" style="2" customWidth="1"/>
    <col min="10253" max="10253" width="10.625" style="2" customWidth="1"/>
    <col min="10254" max="10254" width="11" style="2" customWidth="1"/>
    <col min="10255" max="10255" width="11.5" style="2" bestFit="1" customWidth="1"/>
    <col min="10256" max="10497" width="9" style="2"/>
    <col min="10498" max="10499" width="5.625" style="2" customWidth="1"/>
    <col min="10500" max="10500" width="16" style="2" customWidth="1"/>
    <col min="10501" max="10502" width="12.625" style="2" customWidth="1"/>
    <col min="10503" max="10503" width="10.625" style="2" customWidth="1"/>
    <col min="10504" max="10505" width="5.625" style="2" customWidth="1"/>
    <col min="10506" max="10506" width="13.875" style="2" customWidth="1"/>
    <col min="10507" max="10508" width="12.625" style="2" customWidth="1"/>
    <col min="10509" max="10509" width="10.625" style="2" customWidth="1"/>
    <col min="10510" max="10510" width="11" style="2" customWidth="1"/>
    <col min="10511" max="10511" width="11.5" style="2" bestFit="1" customWidth="1"/>
    <col min="10512" max="10753" width="9" style="2"/>
    <col min="10754" max="10755" width="5.625" style="2" customWidth="1"/>
    <col min="10756" max="10756" width="16" style="2" customWidth="1"/>
    <col min="10757" max="10758" width="12.625" style="2" customWidth="1"/>
    <col min="10759" max="10759" width="10.625" style="2" customWidth="1"/>
    <col min="10760" max="10761" width="5.625" style="2" customWidth="1"/>
    <col min="10762" max="10762" width="13.875" style="2" customWidth="1"/>
    <col min="10763" max="10764" width="12.625" style="2" customWidth="1"/>
    <col min="10765" max="10765" width="10.625" style="2" customWidth="1"/>
    <col min="10766" max="10766" width="11" style="2" customWidth="1"/>
    <col min="10767" max="10767" width="11.5" style="2" bestFit="1" customWidth="1"/>
    <col min="10768" max="11009" width="9" style="2"/>
    <col min="11010" max="11011" width="5.625" style="2" customWidth="1"/>
    <col min="11012" max="11012" width="16" style="2" customWidth="1"/>
    <col min="11013" max="11014" width="12.625" style="2" customWidth="1"/>
    <col min="11015" max="11015" width="10.625" style="2" customWidth="1"/>
    <col min="11016" max="11017" width="5.625" style="2" customWidth="1"/>
    <col min="11018" max="11018" width="13.875" style="2" customWidth="1"/>
    <col min="11019" max="11020" width="12.625" style="2" customWidth="1"/>
    <col min="11021" max="11021" width="10.625" style="2" customWidth="1"/>
    <col min="11022" max="11022" width="11" style="2" customWidth="1"/>
    <col min="11023" max="11023" width="11.5" style="2" bestFit="1" customWidth="1"/>
    <col min="11024" max="11265" width="9" style="2"/>
    <col min="11266" max="11267" width="5.625" style="2" customWidth="1"/>
    <col min="11268" max="11268" width="16" style="2" customWidth="1"/>
    <col min="11269" max="11270" width="12.625" style="2" customWidth="1"/>
    <col min="11271" max="11271" width="10.625" style="2" customWidth="1"/>
    <col min="11272" max="11273" width="5.625" style="2" customWidth="1"/>
    <col min="11274" max="11274" width="13.875" style="2" customWidth="1"/>
    <col min="11275" max="11276" width="12.625" style="2" customWidth="1"/>
    <col min="11277" max="11277" width="10.625" style="2" customWidth="1"/>
    <col min="11278" max="11278" width="11" style="2" customWidth="1"/>
    <col min="11279" max="11279" width="11.5" style="2" bestFit="1" customWidth="1"/>
    <col min="11280" max="11521" width="9" style="2"/>
    <col min="11522" max="11523" width="5.625" style="2" customWidth="1"/>
    <col min="11524" max="11524" width="16" style="2" customWidth="1"/>
    <col min="11525" max="11526" width="12.625" style="2" customWidth="1"/>
    <col min="11527" max="11527" width="10.625" style="2" customWidth="1"/>
    <col min="11528" max="11529" width="5.625" style="2" customWidth="1"/>
    <col min="11530" max="11530" width="13.875" style="2" customWidth="1"/>
    <col min="11531" max="11532" width="12.625" style="2" customWidth="1"/>
    <col min="11533" max="11533" width="10.625" style="2" customWidth="1"/>
    <col min="11534" max="11534" width="11" style="2" customWidth="1"/>
    <col min="11535" max="11535" width="11.5" style="2" bestFit="1" customWidth="1"/>
    <col min="11536" max="11777" width="9" style="2"/>
    <col min="11778" max="11779" width="5.625" style="2" customWidth="1"/>
    <col min="11780" max="11780" width="16" style="2" customWidth="1"/>
    <col min="11781" max="11782" width="12.625" style="2" customWidth="1"/>
    <col min="11783" max="11783" width="10.625" style="2" customWidth="1"/>
    <col min="11784" max="11785" width="5.625" style="2" customWidth="1"/>
    <col min="11786" max="11786" width="13.875" style="2" customWidth="1"/>
    <col min="11787" max="11788" width="12.625" style="2" customWidth="1"/>
    <col min="11789" max="11789" width="10.625" style="2" customWidth="1"/>
    <col min="11790" max="11790" width="11" style="2" customWidth="1"/>
    <col min="11791" max="11791" width="11.5" style="2" bestFit="1" customWidth="1"/>
    <col min="11792" max="12033" width="9" style="2"/>
    <col min="12034" max="12035" width="5.625" style="2" customWidth="1"/>
    <col min="12036" max="12036" width="16" style="2" customWidth="1"/>
    <col min="12037" max="12038" width="12.625" style="2" customWidth="1"/>
    <col min="12039" max="12039" width="10.625" style="2" customWidth="1"/>
    <col min="12040" max="12041" width="5.625" style="2" customWidth="1"/>
    <col min="12042" max="12042" width="13.875" style="2" customWidth="1"/>
    <col min="12043" max="12044" width="12.625" style="2" customWidth="1"/>
    <col min="12045" max="12045" width="10.625" style="2" customWidth="1"/>
    <col min="12046" max="12046" width="11" style="2" customWidth="1"/>
    <col min="12047" max="12047" width="11.5" style="2" bestFit="1" customWidth="1"/>
    <col min="12048" max="12289" width="9" style="2"/>
    <col min="12290" max="12291" width="5.625" style="2" customWidth="1"/>
    <col min="12292" max="12292" width="16" style="2" customWidth="1"/>
    <col min="12293" max="12294" width="12.625" style="2" customWidth="1"/>
    <col min="12295" max="12295" width="10.625" style="2" customWidth="1"/>
    <col min="12296" max="12297" width="5.625" style="2" customWidth="1"/>
    <col min="12298" max="12298" width="13.875" style="2" customWidth="1"/>
    <col min="12299" max="12300" width="12.625" style="2" customWidth="1"/>
    <col min="12301" max="12301" width="10.625" style="2" customWidth="1"/>
    <col min="12302" max="12302" width="11" style="2" customWidth="1"/>
    <col min="12303" max="12303" width="11.5" style="2" bestFit="1" customWidth="1"/>
    <col min="12304" max="12545" width="9" style="2"/>
    <col min="12546" max="12547" width="5.625" style="2" customWidth="1"/>
    <col min="12548" max="12548" width="16" style="2" customWidth="1"/>
    <col min="12549" max="12550" width="12.625" style="2" customWidth="1"/>
    <col min="12551" max="12551" width="10.625" style="2" customWidth="1"/>
    <col min="12552" max="12553" width="5.625" style="2" customWidth="1"/>
    <col min="12554" max="12554" width="13.875" style="2" customWidth="1"/>
    <col min="12555" max="12556" width="12.625" style="2" customWidth="1"/>
    <col min="12557" max="12557" width="10.625" style="2" customWidth="1"/>
    <col min="12558" max="12558" width="11" style="2" customWidth="1"/>
    <col min="12559" max="12559" width="11.5" style="2" bestFit="1" customWidth="1"/>
    <col min="12560" max="12801" width="9" style="2"/>
    <col min="12802" max="12803" width="5.625" style="2" customWidth="1"/>
    <col min="12804" max="12804" width="16" style="2" customWidth="1"/>
    <col min="12805" max="12806" width="12.625" style="2" customWidth="1"/>
    <col min="12807" max="12807" width="10.625" style="2" customWidth="1"/>
    <col min="12808" max="12809" width="5.625" style="2" customWidth="1"/>
    <col min="12810" max="12810" width="13.875" style="2" customWidth="1"/>
    <col min="12811" max="12812" width="12.625" style="2" customWidth="1"/>
    <col min="12813" max="12813" width="10.625" style="2" customWidth="1"/>
    <col min="12814" max="12814" width="11" style="2" customWidth="1"/>
    <col min="12815" max="12815" width="11.5" style="2" bestFit="1" customWidth="1"/>
    <col min="12816" max="13057" width="9" style="2"/>
    <col min="13058" max="13059" width="5.625" style="2" customWidth="1"/>
    <col min="13060" max="13060" width="16" style="2" customWidth="1"/>
    <col min="13061" max="13062" width="12.625" style="2" customWidth="1"/>
    <col min="13063" max="13063" width="10.625" style="2" customWidth="1"/>
    <col min="13064" max="13065" width="5.625" style="2" customWidth="1"/>
    <col min="13066" max="13066" width="13.875" style="2" customWidth="1"/>
    <col min="13067" max="13068" width="12.625" style="2" customWidth="1"/>
    <col min="13069" max="13069" width="10.625" style="2" customWidth="1"/>
    <col min="13070" max="13070" width="11" style="2" customWidth="1"/>
    <col min="13071" max="13071" width="11.5" style="2" bestFit="1" customWidth="1"/>
    <col min="13072" max="13313" width="9" style="2"/>
    <col min="13314" max="13315" width="5.625" style="2" customWidth="1"/>
    <col min="13316" max="13316" width="16" style="2" customWidth="1"/>
    <col min="13317" max="13318" width="12.625" style="2" customWidth="1"/>
    <col min="13319" max="13319" width="10.625" style="2" customWidth="1"/>
    <col min="13320" max="13321" width="5.625" style="2" customWidth="1"/>
    <col min="13322" max="13322" width="13.875" style="2" customWidth="1"/>
    <col min="13323" max="13324" width="12.625" style="2" customWidth="1"/>
    <col min="13325" max="13325" width="10.625" style="2" customWidth="1"/>
    <col min="13326" max="13326" width="11" style="2" customWidth="1"/>
    <col min="13327" max="13327" width="11.5" style="2" bestFit="1" customWidth="1"/>
    <col min="13328" max="13569" width="9" style="2"/>
    <col min="13570" max="13571" width="5.625" style="2" customWidth="1"/>
    <col min="13572" max="13572" width="16" style="2" customWidth="1"/>
    <col min="13573" max="13574" width="12.625" style="2" customWidth="1"/>
    <col min="13575" max="13575" width="10.625" style="2" customWidth="1"/>
    <col min="13576" max="13577" width="5.625" style="2" customWidth="1"/>
    <col min="13578" max="13578" width="13.875" style="2" customWidth="1"/>
    <col min="13579" max="13580" width="12.625" style="2" customWidth="1"/>
    <col min="13581" max="13581" width="10.625" style="2" customWidth="1"/>
    <col min="13582" max="13582" width="11" style="2" customWidth="1"/>
    <col min="13583" max="13583" width="11.5" style="2" bestFit="1" customWidth="1"/>
    <col min="13584" max="13825" width="9" style="2"/>
    <col min="13826" max="13827" width="5.625" style="2" customWidth="1"/>
    <col min="13828" max="13828" width="16" style="2" customWidth="1"/>
    <col min="13829" max="13830" width="12.625" style="2" customWidth="1"/>
    <col min="13831" max="13831" width="10.625" style="2" customWidth="1"/>
    <col min="13832" max="13833" width="5.625" style="2" customWidth="1"/>
    <col min="13834" max="13834" width="13.875" style="2" customWidth="1"/>
    <col min="13835" max="13836" width="12.625" style="2" customWidth="1"/>
    <col min="13837" max="13837" width="10.625" style="2" customWidth="1"/>
    <col min="13838" max="13838" width="11" style="2" customWidth="1"/>
    <col min="13839" max="13839" width="11.5" style="2" bestFit="1" customWidth="1"/>
    <col min="13840" max="14081" width="9" style="2"/>
    <col min="14082" max="14083" width="5.625" style="2" customWidth="1"/>
    <col min="14084" max="14084" width="16" style="2" customWidth="1"/>
    <col min="14085" max="14086" width="12.625" style="2" customWidth="1"/>
    <col min="14087" max="14087" width="10.625" style="2" customWidth="1"/>
    <col min="14088" max="14089" width="5.625" style="2" customWidth="1"/>
    <col min="14090" max="14090" width="13.875" style="2" customWidth="1"/>
    <col min="14091" max="14092" width="12.625" style="2" customWidth="1"/>
    <col min="14093" max="14093" width="10.625" style="2" customWidth="1"/>
    <col min="14094" max="14094" width="11" style="2" customWidth="1"/>
    <col min="14095" max="14095" width="11.5" style="2" bestFit="1" customWidth="1"/>
    <col min="14096" max="14337" width="9" style="2"/>
    <col min="14338" max="14339" width="5.625" style="2" customWidth="1"/>
    <col min="14340" max="14340" width="16" style="2" customWidth="1"/>
    <col min="14341" max="14342" width="12.625" style="2" customWidth="1"/>
    <col min="14343" max="14343" width="10.625" style="2" customWidth="1"/>
    <col min="14344" max="14345" width="5.625" style="2" customWidth="1"/>
    <col min="14346" max="14346" width="13.875" style="2" customWidth="1"/>
    <col min="14347" max="14348" width="12.625" style="2" customWidth="1"/>
    <col min="14349" max="14349" width="10.625" style="2" customWidth="1"/>
    <col min="14350" max="14350" width="11" style="2" customWidth="1"/>
    <col min="14351" max="14351" width="11.5" style="2" bestFit="1" customWidth="1"/>
    <col min="14352" max="14593" width="9" style="2"/>
    <col min="14594" max="14595" width="5.625" style="2" customWidth="1"/>
    <col min="14596" max="14596" width="16" style="2" customWidth="1"/>
    <col min="14597" max="14598" width="12.625" style="2" customWidth="1"/>
    <col min="14599" max="14599" width="10.625" style="2" customWidth="1"/>
    <col min="14600" max="14601" width="5.625" style="2" customWidth="1"/>
    <col min="14602" max="14602" width="13.875" style="2" customWidth="1"/>
    <col min="14603" max="14604" width="12.625" style="2" customWidth="1"/>
    <col min="14605" max="14605" width="10.625" style="2" customWidth="1"/>
    <col min="14606" max="14606" width="11" style="2" customWidth="1"/>
    <col min="14607" max="14607" width="11.5" style="2" bestFit="1" customWidth="1"/>
    <col min="14608" max="14849" width="9" style="2"/>
    <col min="14850" max="14851" width="5.625" style="2" customWidth="1"/>
    <col min="14852" max="14852" width="16" style="2" customWidth="1"/>
    <col min="14853" max="14854" width="12.625" style="2" customWidth="1"/>
    <col min="14855" max="14855" width="10.625" style="2" customWidth="1"/>
    <col min="14856" max="14857" width="5.625" style="2" customWidth="1"/>
    <col min="14858" max="14858" width="13.875" style="2" customWidth="1"/>
    <col min="14859" max="14860" width="12.625" style="2" customWidth="1"/>
    <col min="14861" max="14861" width="10.625" style="2" customWidth="1"/>
    <col min="14862" max="14862" width="11" style="2" customWidth="1"/>
    <col min="14863" max="14863" width="11.5" style="2" bestFit="1" customWidth="1"/>
    <col min="14864" max="15105" width="9" style="2"/>
    <col min="15106" max="15107" width="5.625" style="2" customWidth="1"/>
    <col min="15108" max="15108" width="16" style="2" customWidth="1"/>
    <col min="15109" max="15110" width="12.625" style="2" customWidth="1"/>
    <col min="15111" max="15111" width="10.625" style="2" customWidth="1"/>
    <col min="15112" max="15113" width="5.625" style="2" customWidth="1"/>
    <col min="15114" max="15114" width="13.875" style="2" customWidth="1"/>
    <col min="15115" max="15116" width="12.625" style="2" customWidth="1"/>
    <col min="15117" max="15117" width="10.625" style="2" customWidth="1"/>
    <col min="15118" max="15118" width="11" style="2" customWidth="1"/>
    <col min="15119" max="15119" width="11.5" style="2" bestFit="1" customWidth="1"/>
    <col min="15120" max="15361" width="9" style="2"/>
    <col min="15362" max="15363" width="5.625" style="2" customWidth="1"/>
    <col min="15364" max="15364" width="16" style="2" customWidth="1"/>
    <col min="15365" max="15366" width="12.625" style="2" customWidth="1"/>
    <col min="15367" max="15367" width="10.625" style="2" customWidth="1"/>
    <col min="15368" max="15369" width="5.625" style="2" customWidth="1"/>
    <col min="15370" max="15370" width="13.875" style="2" customWidth="1"/>
    <col min="15371" max="15372" width="12.625" style="2" customWidth="1"/>
    <col min="15373" max="15373" width="10.625" style="2" customWidth="1"/>
    <col min="15374" max="15374" width="11" style="2" customWidth="1"/>
    <col min="15375" max="15375" width="11.5" style="2" bestFit="1" customWidth="1"/>
    <col min="15376" max="15617" width="9" style="2"/>
    <col min="15618" max="15619" width="5.625" style="2" customWidth="1"/>
    <col min="15620" max="15620" width="16" style="2" customWidth="1"/>
    <col min="15621" max="15622" width="12.625" style="2" customWidth="1"/>
    <col min="15623" max="15623" width="10.625" style="2" customWidth="1"/>
    <col min="15624" max="15625" width="5.625" style="2" customWidth="1"/>
    <col min="15626" max="15626" width="13.875" style="2" customWidth="1"/>
    <col min="15627" max="15628" width="12.625" style="2" customWidth="1"/>
    <col min="15629" max="15629" width="10.625" style="2" customWidth="1"/>
    <col min="15630" max="15630" width="11" style="2" customWidth="1"/>
    <col min="15631" max="15631" width="11.5" style="2" bestFit="1" customWidth="1"/>
    <col min="15632" max="15873" width="9" style="2"/>
    <col min="15874" max="15875" width="5.625" style="2" customWidth="1"/>
    <col min="15876" max="15876" width="16" style="2" customWidth="1"/>
    <col min="15877" max="15878" width="12.625" style="2" customWidth="1"/>
    <col min="15879" max="15879" width="10.625" style="2" customWidth="1"/>
    <col min="15880" max="15881" width="5.625" style="2" customWidth="1"/>
    <col min="15882" max="15882" width="13.875" style="2" customWidth="1"/>
    <col min="15883" max="15884" width="12.625" style="2" customWidth="1"/>
    <col min="15885" max="15885" width="10.625" style="2" customWidth="1"/>
    <col min="15886" max="15886" width="11" style="2" customWidth="1"/>
    <col min="15887" max="15887" width="11.5" style="2" bestFit="1" customWidth="1"/>
    <col min="15888" max="16129" width="9" style="2"/>
    <col min="16130" max="16131" width="5.625" style="2" customWidth="1"/>
    <col min="16132" max="16132" width="16" style="2" customWidth="1"/>
    <col min="16133" max="16134" width="12.625" style="2" customWidth="1"/>
    <col min="16135" max="16135" width="10.625" style="2" customWidth="1"/>
    <col min="16136" max="16137" width="5.625" style="2" customWidth="1"/>
    <col min="16138" max="16138" width="13.875" style="2" customWidth="1"/>
    <col min="16139" max="16140" width="12.625" style="2" customWidth="1"/>
    <col min="16141" max="16141" width="10.625" style="2" customWidth="1"/>
    <col min="16142" max="16142" width="11" style="2" customWidth="1"/>
    <col min="16143" max="16143" width="11.5" style="2" bestFit="1" customWidth="1"/>
    <col min="16144" max="16384" width="9" style="2"/>
  </cols>
  <sheetData>
    <row r="1" spans="1:13" ht="25.5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7.5" customHeight="1"/>
    <row r="3" spans="1:13" ht="18" customHeight="1">
      <c r="A3" s="4" t="s">
        <v>0</v>
      </c>
      <c r="B3" s="4"/>
      <c r="C3" s="4"/>
      <c r="D3" s="4"/>
      <c r="E3" s="4"/>
      <c r="F3" s="4"/>
      <c r="G3" s="4"/>
      <c r="H3" s="4" t="s">
        <v>1</v>
      </c>
      <c r="I3" s="4"/>
      <c r="J3" s="4"/>
      <c r="K3" s="4"/>
      <c r="L3" s="4"/>
      <c r="M3" s="4"/>
    </row>
    <row r="4" spans="1:13" ht="18" customHeight="1">
      <c r="A4" s="4" t="s">
        <v>2</v>
      </c>
      <c r="B4" s="4" t="s">
        <v>3</v>
      </c>
      <c r="C4" s="4" t="s">
        <v>4</v>
      </c>
      <c r="D4" s="5" t="s">
        <v>5</v>
      </c>
      <c r="E4" s="4" t="s">
        <v>6</v>
      </c>
      <c r="F4" s="4"/>
      <c r="G4" s="6" t="s">
        <v>7</v>
      </c>
      <c r="H4" s="4" t="s">
        <v>2</v>
      </c>
      <c r="I4" s="4" t="s">
        <v>3</v>
      </c>
      <c r="J4" s="5" t="s">
        <v>8</v>
      </c>
      <c r="K4" s="4" t="s">
        <v>6</v>
      </c>
      <c r="L4" s="4"/>
      <c r="M4" s="6" t="s">
        <v>7</v>
      </c>
    </row>
    <row r="5" spans="1:13" ht="31.5" customHeight="1">
      <c r="A5" s="4"/>
      <c r="B5" s="4"/>
      <c r="C5" s="4"/>
      <c r="D5" s="5"/>
      <c r="E5" s="7" t="s">
        <v>9</v>
      </c>
      <c r="F5" s="7" t="s">
        <v>10</v>
      </c>
      <c r="G5" s="8" t="s">
        <v>11</v>
      </c>
      <c r="H5" s="4"/>
      <c r="I5" s="4"/>
      <c r="J5" s="5"/>
      <c r="K5" s="7" t="s">
        <v>9</v>
      </c>
      <c r="L5" s="7" t="s">
        <v>10</v>
      </c>
      <c r="M5" s="8" t="s">
        <v>11</v>
      </c>
    </row>
    <row r="6" spans="1:13" ht="18" customHeight="1">
      <c r="A6" s="4" t="s">
        <v>12</v>
      </c>
      <c r="B6" s="4"/>
      <c r="C6" s="4"/>
      <c r="D6" s="4"/>
      <c r="E6" s="6">
        <f>E7+E20+E52+E56+E60</f>
        <v>1120344000</v>
      </c>
      <c r="F6" s="6">
        <f>F7+F20+F52+F56+F60</f>
        <v>1297773000</v>
      </c>
      <c r="G6" s="6">
        <f>F6-E6</f>
        <v>177429000</v>
      </c>
      <c r="H6" s="4" t="s">
        <v>12</v>
      </c>
      <c r="I6" s="4"/>
      <c r="J6" s="4"/>
      <c r="K6" s="6">
        <f>K7+K27+K48+K51+K23</f>
        <v>1120344000</v>
      </c>
      <c r="L6" s="6">
        <f>L7+L27+L48+L51+L23</f>
        <v>1297773000</v>
      </c>
      <c r="M6" s="6">
        <f>L6-K6</f>
        <v>177429000</v>
      </c>
    </row>
    <row r="7" spans="1:13" s="10" customFormat="1" ht="18" customHeight="1">
      <c r="A7" s="9" t="s">
        <v>13</v>
      </c>
      <c r="B7" s="9"/>
      <c r="C7" s="9"/>
      <c r="D7" s="9"/>
      <c r="E7" s="6">
        <f>E8</f>
        <v>454744000</v>
      </c>
      <c r="F7" s="6">
        <f>F8</f>
        <v>578384000</v>
      </c>
      <c r="G7" s="6">
        <f>F7-E7</f>
        <v>123640000</v>
      </c>
      <c r="H7" s="9" t="s">
        <v>14</v>
      </c>
      <c r="I7" s="9"/>
      <c r="J7" s="9"/>
      <c r="K7" s="6">
        <f>K8+K14+K17+K24</f>
        <v>220830090</v>
      </c>
      <c r="L7" s="6">
        <f>L8+L14+L17</f>
        <v>238836350</v>
      </c>
      <c r="M7" s="6">
        <f>L7-K7</f>
        <v>18006260</v>
      </c>
    </row>
    <row r="8" spans="1:13" s="10" customFormat="1" ht="18" customHeight="1">
      <c r="A8" s="11"/>
      <c r="B8" s="9" t="s">
        <v>13</v>
      </c>
      <c r="C8" s="9"/>
      <c r="D8" s="9"/>
      <c r="E8" s="6">
        <f>E9</f>
        <v>454744000</v>
      </c>
      <c r="F8" s="6">
        <f>F9</f>
        <v>578384000</v>
      </c>
      <c r="G8" s="6">
        <f>F8-E8</f>
        <v>123640000</v>
      </c>
      <c r="H8" s="11"/>
      <c r="I8" s="9" t="s">
        <v>15</v>
      </c>
      <c r="J8" s="9"/>
      <c r="K8" s="6">
        <f>SUM(K9:K13)</f>
        <v>209205290</v>
      </c>
      <c r="L8" s="6">
        <f>SUM(L9:L13)</f>
        <v>218626350</v>
      </c>
      <c r="M8" s="6">
        <f>L8-K8</f>
        <v>9421060</v>
      </c>
    </row>
    <row r="9" spans="1:13" ht="18" customHeight="1">
      <c r="A9" s="11"/>
      <c r="B9" s="11"/>
      <c r="C9" s="9" t="s">
        <v>13</v>
      </c>
      <c r="D9" s="9"/>
      <c r="E9" s="6">
        <f>SUM(E10:E19)</f>
        <v>454744000</v>
      </c>
      <c r="F9" s="6">
        <f t="shared" ref="F9" si="0">SUM(F10:F19)</f>
        <v>578384000</v>
      </c>
      <c r="G9" s="6">
        <f>F9-E9</f>
        <v>123640000</v>
      </c>
      <c r="H9" s="12"/>
      <c r="I9" s="12"/>
      <c r="J9" s="13" t="s">
        <v>16</v>
      </c>
      <c r="K9" s="14">
        <f>[1]세출!D8</f>
        <v>148127000</v>
      </c>
      <c r="L9" s="14">
        <f>[1]세출!E8</f>
        <v>156603000</v>
      </c>
      <c r="M9" s="14">
        <f>L9-K9</f>
        <v>8476000</v>
      </c>
    </row>
    <row r="10" spans="1:13" ht="18" customHeight="1">
      <c r="A10" s="12"/>
      <c r="B10" s="12"/>
      <c r="C10" s="12"/>
      <c r="D10" s="15" t="s">
        <v>17</v>
      </c>
      <c r="E10" s="14">
        <f>[1]세입!E9</f>
        <v>85000000</v>
      </c>
      <c r="F10" s="14">
        <f>[1]세입!F9</f>
        <v>90360000</v>
      </c>
      <c r="G10" s="14">
        <f>F10-E10</f>
        <v>5360000</v>
      </c>
      <c r="H10" s="12"/>
      <c r="I10" s="12"/>
      <c r="J10" s="13" t="s">
        <v>18</v>
      </c>
      <c r="K10" s="14">
        <f>[1]세출!D9</f>
        <v>30957500</v>
      </c>
      <c r="L10" s="14">
        <f>[1]세출!E9</f>
        <v>27881400</v>
      </c>
      <c r="M10" s="14">
        <f t="shared" ref="M10:M55" si="1">L10-K10</f>
        <v>-3076100</v>
      </c>
    </row>
    <row r="11" spans="1:13" ht="18" customHeight="1">
      <c r="A11" s="12"/>
      <c r="B11" s="12"/>
      <c r="C11" s="12"/>
      <c r="D11" s="15" t="s">
        <v>19</v>
      </c>
      <c r="E11" s="14">
        <f>[1]세입!E10</f>
        <v>52600000</v>
      </c>
      <c r="F11" s="14">
        <f>[1]세입!F10</f>
        <v>68000000</v>
      </c>
      <c r="G11" s="14">
        <f t="shared" ref="G11:G19" si="2">F11-E11</f>
        <v>15400000</v>
      </c>
      <c r="H11" s="12"/>
      <c r="I11" s="12"/>
      <c r="J11" s="13" t="s">
        <v>20</v>
      </c>
      <c r="K11" s="14">
        <f>[1]세출!D10</f>
        <v>14103470</v>
      </c>
      <c r="L11" s="14">
        <f>[1]세출!E10</f>
        <v>15373700</v>
      </c>
      <c r="M11" s="14">
        <f t="shared" si="1"/>
        <v>1270230</v>
      </c>
    </row>
    <row r="12" spans="1:13" ht="18" customHeight="1">
      <c r="A12" s="12"/>
      <c r="B12" s="12"/>
      <c r="C12" s="12"/>
      <c r="D12" s="15" t="s">
        <v>21</v>
      </c>
      <c r="E12" s="14">
        <f>[1]세입!E11</f>
        <v>4500000</v>
      </c>
      <c r="F12" s="14">
        <f>[1]세입!F11</f>
        <v>0</v>
      </c>
      <c r="G12" s="14">
        <f t="shared" si="2"/>
        <v>-4500000</v>
      </c>
      <c r="H12" s="12"/>
      <c r="I12" s="12"/>
      <c r="J12" s="13" t="s">
        <v>22</v>
      </c>
      <c r="K12" s="14">
        <f>[1]세출!D11</f>
        <v>14607320</v>
      </c>
      <c r="L12" s="14">
        <f>[1]세출!E11</f>
        <v>17288250</v>
      </c>
      <c r="M12" s="14">
        <f t="shared" si="1"/>
        <v>2680930</v>
      </c>
    </row>
    <row r="13" spans="1:13" ht="18" customHeight="1">
      <c r="A13" s="12"/>
      <c r="B13" s="12"/>
      <c r="C13" s="12"/>
      <c r="D13" s="15" t="s">
        <v>23</v>
      </c>
      <c r="E13" s="14">
        <f>[1]세입!E12</f>
        <v>150700000</v>
      </c>
      <c r="F13" s="14">
        <f>[1]세입!F12</f>
        <v>168000000</v>
      </c>
      <c r="G13" s="14">
        <f t="shared" si="2"/>
        <v>17300000</v>
      </c>
      <c r="H13" s="12"/>
      <c r="I13" s="12"/>
      <c r="J13" s="13" t="s">
        <v>24</v>
      </c>
      <c r="K13" s="14">
        <f>[1]세출!D12</f>
        <v>1410000</v>
      </c>
      <c r="L13" s="14">
        <f>[1]세출!E12</f>
        <v>1480000</v>
      </c>
      <c r="M13" s="14">
        <f t="shared" si="1"/>
        <v>70000</v>
      </c>
    </row>
    <row r="14" spans="1:13" ht="18" customHeight="1">
      <c r="A14" s="12"/>
      <c r="B14" s="12"/>
      <c r="C14" s="12"/>
      <c r="D14" s="15" t="s">
        <v>25</v>
      </c>
      <c r="E14" s="14">
        <f>[1]세입!E13</f>
        <v>49704000</v>
      </c>
      <c r="F14" s="14">
        <f>[1]세입!F13</f>
        <v>52800000</v>
      </c>
      <c r="G14" s="14">
        <f t="shared" si="2"/>
        <v>3096000</v>
      </c>
      <c r="H14" s="11"/>
      <c r="I14" s="9" t="s">
        <v>26</v>
      </c>
      <c r="J14" s="9"/>
      <c r="K14" s="16">
        <f>SUM(K15:K16)</f>
        <v>414800</v>
      </c>
      <c r="L14" s="16">
        <f>SUM(L15:L16)</f>
        <v>1000000</v>
      </c>
      <c r="M14" s="16">
        <f t="shared" si="1"/>
        <v>585200</v>
      </c>
    </row>
    <row r="15" spans="1:13" ht="18" customHeight="1">
      <c r="A15" s="12"/>
      <c r="B15" s="12"/>
      <c r="C15" s="12"/>
      <c r="D15" s="15" t="s">
        <v>27</v>
      </c>
      <c r="E15" s="14">
        <f>[1]세입!E14</f>
        <v>24500000</v>
      </c>
      <c r="F15" s="14">
        <f>[1]세입!F14</f>
        <v>28056000</v>
      </c>
      <c r="G15" s="14">
        <f t="shared" si="2"/>
        <v>3556000</v>
      </c>
      <c r="H15" s="12"/>
      <c r="I15" s="12"/>
      <c r="J15" s="13" t="s">
        <v>28</v>
      </c>
      <c r="K15" s="14">
        <f>[1]세출!D14</f>
        <v>149800</v>
      </c>
      <c r="L15" s="14">
        <f>[1]세출!E14</f>
        <v>400000</v>
      </c>
      <c r="M15" s="14">
        <f t="shared" si="1"/>
        <v>250200</v>
      </c>
    </row>
    <row r="16" spans="1:13" ht="18" customHeight="1">
      <c r="A16" s="12"/>
      <c r="B16" s="12"/>
      <c r="C16" s="12"/>
      <c r="D16" s="15" t="s">
        <v>29</v>
      </c>
      <c r="E16" s="14">
        <f>[1]세입!E15</f>
        <v>11500000</v>
      </c>
      <c r="F16" s="14">
        <f>[1]세입!F15</f>
        <v>0</v>
      </c>
      <c r="G16" s="14">
        <f t="shared" si="2"/>
        <v>-11500000</v>
      </c>
      <c r="H16" s="12"/>
      <c r="I16" s="12"/>
      <c r="J16" s="13" t="s">
        <v>30</v>
      </c>
      <c r="K16" s="14">
        <f>[1]세출!D15</f>
        <v>265000</v>
      </c>
      <c r="L16" s="14">
        <f>[1]세출!E15</f>
        <v>600000</v>
      </c>
      <c r="M16" s="14">
        <f t="shared" si="1"/>
        <v>335000</v>
      </c>
    </row>
    <row r="17" spans="1:13" ht="18" customHeight="1">
      <c r="A17" s="12"/>
      <c r="B17" s="12"/>
      <c r="C17" s="12"/>
      <c r="D17" s="15" t="s">
        <v>31</v>
      </c>
      <c r="E17" s="14">
        <f>[1]세입!E16</f>
        <v>600000</v>
      </c>
      <c r="F17" s="14">
        <f>[1]세입!F16</f>
        <v>1500000</v>
      </c>
      <c r="G17" s="14">
        <f t="shared" si="2"/>
        <v>900000</v>
      </c>
      <c r="H17" s="11"/>
      <c r="I17" s="9" t="s">
        <v>32</v>
      </c>
      <c r="J17" s="9"/>
      <c r="K17" s="16">
        <f>SUM(K18:K22)</f>
        <v>11210000</v>
      </c>
      <c r="L17" s="16">
        <f>SUM(L18:L22)</f>
        <v>19210000</v>
      </c>
      <c r="M17" s="16">
        <f>L17-K17</f>
        <v>8000000</v>
      </c>
    </row>
    <row r="18" spans="1:13" ht="18" customHeight="1">
      <c r="A18" s="12"/>
      <c r="B18" s="12"/>
      <c r="C18" s="12"/>
      <c r="D18" s="15" t="s">
        <v>33</v>
      </c>
      <c r="E18" s="14">
        <f>[1]세입!E17</f>
        <v>1640000</v>
      </c>
      <c r="F18" s="14">
        <f>[1]세입!F17</f>
        <v>1500000</v>
      </c>
      <c r="G18" s="14">
        <f t="shared" si="2"/>
        <v>-140000</v>
      </c>
      <c r="H18" s="11"/>
      <c r="I18" s="11"/>
      <c r="J18" s="13" t="s">
        <v>34</v>
      </c>
      <c r="K18" s="14">
        <f>[1]세출!D17</f>
        <v>0</v>
      </c>
      <c r="L18" s="14">
        <f>[1]세출!E17</f>
        <v>1000000</v>
      </c>
      <c r="M18" s="14">
        <f t="shared" si="1"/>
        <v>1000000</v>
      </c>
    </row>
    <row r="19" spans="1:13" ht="18" customHeight="1">
      <c r="A19" s="12"/>
      <c r="B19" s="12"/>
      <c r="C19" s="12"/>
      <c r="D19" s="15" t="s">
        <v>35</v>
      </c>
      <c r="E19" s="14">
        <f>[1]세입!E18</f>
        <v>74000000</v>
      </c>
      <c r="F19" s="14">
        <f>[1]세입!F18</f>
        <v>168168000</v>
      </c>
      <c r="G19" s="14">
        <f t="shared" si="2"/>
        <v>94168000</v>
      </c>
      <c r="H19" s="11"/>
      <c r="I19" s="11"/>
      <c r="J19" s="13" t="s">
        <v>36</v>
      </c>
      <c r="K19" s="14">
        <f>[1]세출!D18</f>
        <v>7910000</v>
      </c>
      <c r="L19" s="14">
        <f>[1]세출!E18</f>
        <v>12540000</v>
      </c>
      <c r="M19" s="14">
        <f>L19-K19</f>
        <v>4630000</v>
      </c>
    </row>
    <row r="20" spans="1:13" ht="18" customHeight="1">
      <c r="A20" s="17" t="s">
        <v>37</v>
      </c>
      <c r="B20" s="17"/>
      <c r="C20" s="17"/>
      <c r="D20" s="17"/>
      <c r="E20" s="16">
        <f>E21</f>
        <v>622160000</v>
      </c>
      <c r="F20" s="16">
        <f>F21</f>
        <v>647210000</v>
      </c>
      <c r="G20" s="16">
        <f>F20-E20</f>
        <v>25050000</v>
      </c>
      <c r="H20" s="12"/>
      <c r="I20" s="12"/>
      <c r="J20" s="13" t="s">
        <v>38</v>
      </c>
      <c r="K20" s="14">
        <f>[1]세출!D19</f>
        <v>490000</v>
      </c>
      <c r="L20" s="14">
        <f>[1]세출!E19</f>
        <v>1270000</v>
      </c>
      <c r="M20" s="14">
        <f t="shared" si="1"/>
        <v>780000</v>
      </c>
    </row>
    <row r="21" spans="1:13" ht="18" customHeight="1">
      <c r="A21" s="18"/>
      <c r="B21" s="17" t="s">
        <v>39</v>
      </c>
      <c r="C21" s="17"/>
      <c r="D21" s="17"/>
      <c r="E21" s="16">
        <f>E22+E34+E48+E50</f>
        <v>622160000</v>
      </c>
      <c r="F21" s="16">
        <f>F22+F34+F48+F50</f>
        <v>647210000</v>
      </c>
      <c r="G21" s="16">
        <f>F21-E21</f>
        <v>25050000</v>
      </c>
      <c r="H21" s="12"/>
      <c r="I21" s="12"/>
      <c r="J21" s="13" t="s">
        <v>40</v>
      </c>
      <c r="K21" s="14">
        <f>[1]세출!D20</f>
        <v>2810000</v>
      </c>
      <c r="L21" s="14">
        <f>[1]세출!E20</f>
        <v>3800000</v>
      </c>
      <c r="M21" s="14">
        <f t="shared" si="1"/>
        <v>990000</v>
      </c>
    </row>
    <row r="22" spans="1:13" ht="18" customHeight="1">
      <c r="A22" s="18"/>
      <c r="B22" s="19"/>
      <c r="C22" s="17" t="s">
        <v>41</v>
      </c>
      <c r="D22" s="17"/>
      <c r="E22" s="16">
        <f>SUM(E23:E33)</f>
        <v>199080000</v>
      </c>
      <c r="F22" s="16">
        <f>SUM(F23:F33)</f>
        <v>205005000</v>
      </c>
      <c r="G22" s="16">
        <f>F22-E22</f>
        <v>5925000</v>
      </c>
      <c r="H22" s="12"/>
      <c r="I22" s="12"/>
      <c r="J22" s="13" t="s">
        <v>42</v>
      </c>
      <c r="K22" s="14">
        <f>[1]세출!D21</f>
        <v>0</v>
      </c>
      <c r="L22" s="14">
        <f>[1]세출!E21</f>
        <v>600000</v>
      </c>
      <c r="M22" s="14">
        <f>[1]세출!F21</f>
        <v>600000</v>
      </c>
    </row>
    <row r="23" spans="1:13" ht="18" customHeight="1">
      <c r="A23" s="12"/>
      <c r="B23" s="12"/>
      <c r="C23" s="12"/>
      <c r="D23" s="15" t="s">
        <v>43</v>
      </c>
      <c r="E23" s="14">
        <f>[1]세입!E22</f>
        <v>6000000</v>
      </c>
      <c r="F23" s="14">
        <f>[1]세입!F22</f>
        <v>8000000</v>
      </c>
      <c r="G23" s="14">
        <f>F23-E23</f>
        <v>2000000</v>
      </c>
      <c r="H23" s="20" t="s">
        <v>44</v>
      </c>
      <c r="I23" s="21"/>
      <c r="J23" s="22"/>
      <c r="K23" s="16">
        <f>K24</f>
        <v>0</v>
      </c>
      <c r="L23" s="16">
        <f>L24</f>
        <v>1500000</v>
      </c>
      <c r="M23" s="16">
        <f>L23-K23</f>
        <v>1500000</v>
      </c>
    </row>
    <row r="24" spans="1:13" ht="18" customHeight="1">
      <c r="A24" s="12"/>
      <c r="B24" s="12"/>
      <c r="C24" s="12"/>
      <c r="D24" s="15" t="s">
        <v>45</v>
      </c>
      <c r="E24" s="14">
        <f>[1]세입!E23</f>
        <v>31500000</v>
      </c>
      <c r="F24" s="14">
        <f>[1]세입!F23</f>
        <v>31500000</v>
      </c>
      <c r="G24" s="14">
        <f t="shared" ref="G24:G55" si="3">F24-E24</f>
        <v>0</v>
      </c>
      <c r="H24" s="11"/>
      <c r="I24" s="9" t="s">
        <v>46</v>
      </c>
      <c r="J24" s="9"/>
      <c r="K24" s="16">
        <f>SUM(K25:K26)</f>
        <v>0</v>
      </c>
      <c r="L24" s="16">
        <f>SUM(L25:L26)</f>
        <v>1500000</v>
      </c>
      <c r="M24" s="16">
        <f t="shared" si="1"/>
        <v>1500000</v>
      </c>
    </row>
    <row r="25" spans="1:13" ht="18" customHeight="1">
      <c r="A25" s="12"/>
      <c r="B25" s="12"/>
      <c r="C25" s="12"/>
      <c r="D25" s="15" t="s">
        <v>47</v>
      </c>
      <c r="E25" s="14">
        <f>[1]세입!E24</f>
        <v>1500000</v>
      </c>
      <c r="F25" s="14">
        <f>[1]세입!F24</f>
        <v>1125000</v>
      </c>
      <c r="G25" s="14">
        <f t="shared" si="3"/>
        <v>-375000</v>
      </c>
      <c r="H25" s="12"/>
      <c r="I25" s="12"/>
      <c r="J25" s="23" t="s">
        <v>48</v>
      </c>
      <c r="K25" s="14">
        <f>[1]세출!D24</f>
        <v>0</v>
      </c>
      <c r="L25" s="14">
        <f>[1]세출!E24</f>
        <v>1000000</v>
      </c>
      <c r="M25" s="14">
        <f t="shared" si="1"/>
        <v>1000000</v>
      </c>
    </row>
    <row r="26" spans="1:13" ht="18" customHeight="1">
      <c r="A26" s="12"/>
      <c r="B26" s="12"/>
      <c r="C26" s="12"/>
      <c r="D26" s="15" t="s">
        <v>49</v>
      </c>
      <c r="E26" s="14">
        <f>[1]세입!E25</f>
        <v>20000000</v>
      </c>
      <c r="F26" s="14">
        <f>[1]세입!F25</f>
        <v>20000000</v>
      </c>
      <c r="G26" s="14">
        <f t="shared" si="3"/>
        <v>0</v>
      </c>
      <c r="H26" s="12"/>
      <c r="I26" s="12"/>
      <c r="J26" s="23" t="s">
        <v>50</v>
      </c>
      <c r="K26" s="14">
        <f>[1]세출!D25</f>
        <v>0</v>
      </c>
      <c r="L26" s="14">
        <f>[1]세출!E25</f>
        <v>500000</v>
      </c>
      <c r="M26" s="14">
        <f t="shared" si="1"/>
        <v>500000</v>
      </c>
    </row>
    <row r="27" spans="1:13" ht="18" customHeight="1">
      <c r="A27" s="12"/>
      <c r="B27" s="12"/>
      <c r="C27" s="12"/>
      <c r="D27" s="15" t="s">
        <v>51</v>
      </c>
      <c r="E27" s="14">
        <f>[1]세입!E26</f>
        <v>13500000</v>
      </c>
      <c r="F27" s="14">
        <f>[1]세입!F26</f>
        <v>13500000</v>
      </c>
      <c r="G27" s="14">
        <f t="shared" si="3"/>
        <v>0</v>
      </c>
      <c r="H27" s="9" t="s">
        <v>52</v>
      </c>
      <c r="I27" s="9"/>
      <c r="J27" s="9"/>
      <c r="K27" s="16">
        <f>K28+K40+K44</f>
        <v>847507181</v>
      </c>
      <c r="L27" s="16">
        <f>L28+L40+L44</f>
        <v>1005600614</v>
      </c>
      <c r="M27" s="16">
        <f t="shared" si="1"/>
        <v>158093433</v>
      </c>
    </row>
    <row r="28" spans="1:13" ht="18" customHeight="1">
      <c r="A28" s="12"/>
      <c r="B28" s="12"/>
      <c r="C28" s="12"/>
      <c r="D28" s="15" t="s">
        <v>53</v>
      </c>
      <c r="E28" s="14">
        <f>[1]세입!E27</f>
        <v>15000000</v>
      </c>
      <c r="F28" s="14">
        <f>[1]세입!F27</f>
        <v>17000000</v>
      </c>
      <c r="G28" s="14">
        <f t="shared" si="3"/>
        <v>2000000</v>
      </c>
      <c r="H28" s="11"/>
      <c r="I28" s="9" t="s">
        <v>54</v>
      </c>
      <c r="J28" s="9"/>
      <c r="K28" s="16">
        <f>SUM(K29:K39)</f>
        <v>832458781</v>
      </c>
      <c r="L28" s="16">
        <f>SUM(L29:L39)</f>
        <v>992200614</v>
      </c>
      <c r="M28" s="16">
        <f t="shared" si="1"/>
        <v>159741833</v>
      </c>
    </row>
    <row r="29" spans="1:13" ht="18" customHeight="1">
      <c r="A29" s="12"/>
      <c r="B29" s="12"/>
      <c r="C29" s="12"/>
      <c r="D29" s="15" t="s">
        <v>55</v>
      </c>
      <c r="E29" s="14">
        <f>[1]세입!E28</f>
        <v>6050000</v>
      </c>
      <c r="F29" s="14">
        <f>[1]세입!F28</f>
        <v>0</v>
      </c>
      <c r="G29" s="14">
        <f t="shared" si="3"/>
        <v>-6050000</v>
      </c>
      <c r="H29" s="11"/>
      <c r="I29" s="11"/>
      <c r="J29" s="13" t="s">
        <v>56</v>
      </c>
      <c r="K29" s="14">
        <f>[1]세출!D28</f>
        <v>94567370</v>
      </c>
      <c r="L29" s="14">
        <f>[1]세출!E28</f>
        <v>105390000</v>
      </c>
      <c r="M29" s="14">
        <f t="shared" si="1"/>
        <v>10822630</v>
      </c>
    </row>
    <row r="30" spans="1:13" ht="18" customHeight="1">
      <c r="A30" s="12"/>
      <c r="B30" s="12"/>
      <c r="C30" s="12"/>
      <c r="D30" s="15" t="s">
        <v>57</v>
      </c>
      <c r="E30" s="14">
        <f>[1]세입!E29</f>
        <v>48300000</v>
      </c>
      <c r="F30" s="14">
        <f>[1]세입!F29</f>
        <v>57600000</v>
      </c>
      <c r="G30" s="14">
        <f t="shared" si="3"/>
        <v>9300000</v>
      </c>
      <c r="H30" s="11"/>
      <c r="I30" s="11"/>
      <c r="J30" s="13" t="s">
        <v>58</v>
      </c>
      <c r="K30" s="14">
        <f>[1]세출!D29</f>
        <v>113929014</v>
      </c>
      <c r="L30" s="14">
        <f>[1]세출!E29</f>
        <v>130458360</v>
      </c>
      <c r="M30" s="14">
        <f t="shared" si="1"/>
        <v>16529346</v>
      </c>
    </row>
    <row r="31" spans="1:13" ht="18" customHeight="1">
      <c r="A31" s="12"/>
      <c r="B31" s="12"/>
      <c r="C31" s="12"/>
      <c r="D31" s="15" t="s">
        <v>59</v>
      </c>
      <c r="E31" s="14">
        <f>[1]세입!E30</f>
        <v>23280000</v>
      </c>
      <c r="F31" s="14">
        <f>[1]세입!F30</f>
        <v>23280000</v>
      </c>
      <c r="G31" s="14">
        <f t="shared" si="3"/>
        <v>0</v>
      </c>
      <c r="H31" s="11"/>
      <c r="I31" s="11"/>
      <c r="J31" s="13" t="s">
        <v>60</v>
      </c>
      <c r="K31" s="14">
        <f>[1]세출!D30</f>
        <v>7500000</v>
      </c>
      <c r="L31" s="14">
        <f>[1]세출!E30</f>
        <v>2266054</v>
      </c>
      <c r="M31" s="14">
        <f t="shared" si="1"/>
        <v>-5233946</v>
      </c>
    </row>
    <row r="32" spans="1:13" ht="18" customHeight="1">
      <c r="A32" s="12"/>
      <c r="B32" s="12"/>
      <c r="C32" s="12"/>
      <c r="D32" s="15" t="s">
        <v>61</v>
      </c>
      <c r="E32" s="14">
        <f>[1]세입!E31</f>
        <v>11000000</v>
      </c>
      <c r="F32" s="14">
        <f>[1]세입!F31</f>
        <v>11000000</v>
      </c>
      <c r="G32" s="14">
        <f t="shared" si="3"/>
        <v>0</v>
      </c>
      <c r="H32" s="11"/>
      <c r="I32" s="11"/>
      <c r="J32" s="13" t="s">
        <v>62</v>
      </c>
      <c r="K32" s="14">
        <f>[1]세출!D31</f>
        <v>178511000</v>
      </c>
      <c r="L32" s="14">
        <f>[1]세출!E31</f>
        <v>218535000</v>
      </c>
      <c r="M32" s="14">
        <f t="shared" si="1"/>
        <v>40024000</v>
      </c>
    </row>
    <row r="33" spans="1:13" ht="18" customHeight="1">
      <c r="A33" s="12"/>
      <c r="B33" s="12"/>
      <c r="C33" s="12"/>
      <c r="D33" s="15" t="s">
        <v>63</v>
      </c>
      <c r="E33" s="14">
        <f>[1]세입!E32</f>
        <v>22950000</v>
      </c>
      <c r="F33" s="14">
        <f>[1]세입!F32</f>
        <v>22000000</v>
      </c>
      <c r="G33" s="14">
        <f t="shared" si="3"/>
        <v>-950000</v>
      </c>
      <c r="H33" s="11"/>
      <c r="I33" s="11"/>
      <c r="J33" s="13" t="s">
        <v>64</v>
      </c>
      <c r="K33" s="14">
        <f>[1]세출!D32</f>
        <v>73749740</v>
      </c>
      <c r="L33" s="14">
        <f>[1]세출!E32</f>
        <v>77111200</v>
      </c>
      <c r="M33" s="14">
        <f t="shared" si="1"/>
        <v>3361460</v>
      </c>
    </row>
    <row r="34" spans="1:13" ht="18" customHeight="1">
      <c r="A34" s="12"/>
      <c r="B34" s="12"/>
      <c r="C34" s="9" t="s">
        <v>65</v>
      </c>
      <c r="D34" s="9"/>
      <c r="E34" s="16">
        <f>SUM(E35:E47)</f>
        <v>380530000</v>
      </c>
      <c r="F34" s="16">
        <f>SUM(F35:F47)</f>
        <v>399205000</v>
      </c>
      <c r="G34" s="16">
        <f>F34-E34</f>
        <v>18675000</v>
      </c>
      <c r="H34" s="11"/>
      <c r="I34" s="11"/>
      <c r="J34" s="13" t="s">
        <v>66</v>
      </c>
      <c r="K34" s="14">
        <f>[1]세출!D33</f>
        <v>50978260</v>
      </c>
      <c r="L34" s="14">
        <f>[1]세출!E33</f>
        <v>59501800</v>
      </c>
      <c r="M34" s="14">
        <f t="shared" si="1"/>
        <v>8523540</v>
      </c>
    </row>
    <row r="35" spans="1:13" ht="18" customHeight="1">
      <c r="A35" s="12"/>
      <c r="B35" s="12"/>
      <c r="C35" s="11"/>
      <c r="D35" s="15" t="s">
        <v>67</v>
      </c>
      <c r="E35" s="14">
        <f>[1]세입!E34</f>
        <v>174250000</v>
      </c>
      <c r="F35" s="14">
        <f>[1]세입!F34</f>
        <v>187000000</v>
      </c>
      <c r="G35" s="14">
        <f>F35-E35</f>
        <v>12750000</v>
      </c>
      <c r="H35" s="12"/>
      <c r="I35" s="11"/>
      <c r="J35" s="13" t="s">
        <v>68</v>
      </c>
      <c r="K35" s="14">
        <f>[1]세출!D34</f>
        <v>28192403</v>
      </c>
      <c r="L35" s="14">
        <f>[1]세출!E34</f>
        <v>10000</v>
      </c>
      <c r="M35" s="14">
        <f t="shared" si="1"/>
        <v>-28182403</v>
      </c>
    </row>
    <row r="36" spans="1:13" ht="18" customHeight="1">
      <c r="A36" s="12"/>
      <c r="B36" s="12"/>
      <c r="C36" s="11"/>
      <c r="D36" s="15" t="s">
        <v>69</v>
      </c>
      <c r="E36" s="14">
        <f>[1]세입!E35</f>
        <v>7200000</v>
      </c>
      <c r="F36" s="14">
        <f>[1]세입!F35</f>
        <v>7200000</v>
      </c>
      <c r="G36" s="14">
        <f t="shared" ref="G36:G47" si="4">F36-E36</f>
        <v>0</v>
      </c>
      <c r="H36" s="12"/>
      <c r="I36" s="11"/>
      <c r="J36" s="13" t="s">
        <v>70</v>
      </c>
      <c r="K36" s="14">
        <f>[1]세출!D35</f>
        <v>97895600</v>
      </c>
      <c r="L36" s="14">
        <f>[1]세출!E35</f>
        <v>116700100</v>
      </c>
      <c r="M36" s="14">
        <f t="shared" si="1"/>
        <v>18804500</v>
      </c>
    </row>
    <row r="37" spans="1:13" ht="18" customHeight="1">
      <c r="A37" s="12"/>
      <c r="B37" s="12"/>
      <c r="C37" s="11"/>
      <c r="D37" s="15" t="s">
        <v>71</v>
      </c>
      <c r="E37" s="14">
        <f>[1]세입!E36</f>
        <v>6000000</v>
      </c>
      <c r="F37" s="14">
        <f>[1]세입!F36</f>
        <v>8000000</v>
      </c>
      <c r="G37" s="14">
        <f t="shared" si="4"/>
        <v>2000000</v>
      </c>
      <c r="H37" s="12"/>
      <c r="I37" s="11"/>
      <c r="J37" s="13" t="s">
        <v>72</v>
      </c>
      <c r="K37" s="14">
        <f>[1]세출!D36</f>
        <v>48200000</v>
      </c>
      <c r="L37" s="14">
        <f>[1]세출!E36</f>
        <v>48060100</v>
      </c>
      <c r="M37" s="14">
        <f t="shared" si="1"/>
        <v>-139900</v>
      </c>
    </row>
    <row r="38" spans="1:13" ht="18" customHeight="1">
      <c r="A38" s="12"/>
      <c r="B38" s="12"/>
      <c r="C38" s="11"/>
      <c r="D38" s="15" t="s">
        <v>73</v>
      </c>
      <c r="E38" s="14">
        <f>[1]세입!E37</f>
        <v>31500000</v>
      </c>
      <c r="F38" s="14">
        <f>[1]세입!F37</f>
        <v>31500000</v>
      </c>
      <c r="G38" s="14">
        <f t="shared" si="4"/>
        <v>0</v>
      </c>
      <c r="H38" s="11"/>
      <c r="I38" s="12"/>
      <c r="J38" s="13" t="s">
        <v>74</v>
      </c>
      <c r="K38" s="14">
        <f>[1]세출!D37</f>
        <v>21036307</v>
      </c>
      <c r="L38" s="14">
        <f>[1]세출!E37</f>
        <v>22000000</v>
      </c>
      <c r="M38" s="14">
        <f t="shared" si="1"/>
        <v>963693</v>
      </c>
    </row>
    <row r="39" spans="1:13" ht="18" customHeight="1">
      <c r="A39" s="12"/>
      <c r="B39" s="12"/>
      <c r="C39" s="11"/>
      <c r="D39" s="15" t="s">
        <v>75</v>
      </c>
      <c r="E39" s="14">
        <f>[1]세입!E38</f>
        <v>1500000</v>
      </c>
      <c r="F39" s="14">
        <f>[1]세입!F38</f>
        <v>1125000</v>
      </c>
      <c r="G39" s="14">
        <f t="shared" si="4"/>
        <v>-375000</v>
      </c>
      <c r="H39" s="12"/>
      <c r="I39" s="12"/>
      <c r="J39" s="13" t="s">
        <v>76</v>
      </c>
      <c r="K39" s="14">
        <f>[1]세출!D38</f>
        <v>117899087</v>
      </c>
      <c r="L39" s="14">
        <f>[1]세출!E38</f>
        <v>212168000</v>
      </c>
      <c r="M39" s="14">
        <f t="shared" si="1"/>
        <v>94268913</v>
      </c>
    </row>
    <row r="40" spans="1:13" ht="18" customHeight="1">
      <c r="A40" s="12"/>
      <c r="B40" s="12"/>
      <c r="C40" s="11"/>
      <c r="D40" s="15" t="s">
        <v>77</v>
      </c>
      <c r="E40" s="14">
        <f>[1]세입!E39</f>
        <v>20000000</v>
      </c>
      <c r="F40" s="14">
        <f>[1]세입!F39</f>
        <v>20000000</v>
      </c>
      <c r="G40" s="14">
        <f t="shared" si="4"/>
        <v>0</v>
      </c>
      <c r="H40" s="12"/>
      <c r="I40" s="17" t="s">
        <v>78</v>
      </c>
      <c r="J40" s="17"/>
      <c r="K40" s="16">
        <f>SUM(K41:K43)</f>
        <v>14372400</v>
      </c>
      <c r="L40" s="16">
        <f>SUM(L41:L43)</f>
        <v>10200000</v>
      </c>
      <c r="M40" s="16">
        <f t="shared" si="1"/>
        <v>-4172400</v>
      </c>
    </row>
    <row r="41" spans="1:13" ht="18" customHeight="1">
      <c r="A41" s="12"/>
      <c r="B41" s="12"/>
      <c r="C41" s="11"/>
      <c r="D41" s="15" t="s">
        <v>79</v>
      </c>
      <c r="E41" s="14">
        <f>[1]세입!E40</f>
        <v>13500000</v>
      </c>
      <c r="F41" s="14">
        <f>[1]세입!F40</f>
        <v>13500000</v>
      </c>
      <c r="G41" s="14">
        <f t="shared" si="4"/>
        <v>0</v>
      </c>
      <c r="H41" s="12"/>
      <c r="I41" s="13"/>
      <c r="J41" s="13" t="s">
        <v>80</v>
      </c>
      <c r="K41" s="14">
        <f>[1]세출!D40</f>
        <v>14364900</v>
      </c>
      <c r="L41" s="14">
        <f>[1]세출!E40</f>
        <v>10000000</v>
      </c>
      <c r="M41" s="14">
        <f t="shared" si="1"/>
        <v>-4364900</v>
      </c>
    </row>
    <row r="42" spans="1:13" ht="18" customHeight="1">
      <c r="A42" s="12"/>
      <c r="B42" s="12"/>
      <c r="C42" s="12"/>
      <c r="D42" s="15" t="s">
        <v>81</v>
      </c>
      <c r="E42" s="14">
        <f>[1]세입!E41</f>
        <v>15000000</v>
      </c>
      <c r="F42" s="14">
        <f>[1]세입!F41</f>
        <v>17000000</v>
      </c>
      <c r="G42" s="14">
        <f t="shared" si="4"/>
        <v>2000000</v>
      </c>
      <c r="H42" s="12"/>
      <c r="I42" s="13"/>
      <c r="J42" s="13" t="s">
        <v>82</v>
      </c>
      <c r="K42" s="14">
        <f>[1]세출!D41</f>
        <v>7500</v>
      </c>
      <c r="L42" s="14">
        <f>[1]세출!E41</f>
        <v>100000</v>
      </c>
      <c r="M42" s="14">
        <f t="shared" si="1"/>
        <v>92500</v>
      </c>
    </row>
    <row r="43" spans="1:13" ht="18" customHeight="1">
      <c r="A43" s="12"/>
      <c r="B43" s="12"/>
      <c r="C43" s="12"/>
      <c r="D43" s="15" t="s">
        <v>83</v>
      </c>
      <c r="E43" s="14">
        <f>[1]세입!E42</f>
        <v>6050000</v>
      </c>
      <c r="F43" s="14">
        <f>[1]세입!F42</f>
        <v>0</v>
      </c>
      <c r="G43" s="14">
        <f t="shared" si="4"/>
        <v>-6050000</v>
      </c>
      <c r="H43" s="12"/>
      <c r="I43" s="13"/>
      <c r="J43" s="13" t="s">
        <v>84</v>
      </c>
      <c r="K43" s="14">
        <f>[1]세출!D42</f>
        <v>0</v>
      </c>
      <c r="L43" s="14">
        <f>[1]세출!E42</f>
        <v>100000</v>
      </c>
      <c r="M43" s="14">
        <f t="shared" si="1"/>
        <v>100000</v>
      </c>
    </row>
    <row r="44" spans="1:13" ht="18" customHeight="1">
      <c r="A44" s="12"/>
      <c r="B44" s="12"/>
      <c r="C44" s="12"/>
      <c r="D44" s="15" t="s">
        <v>85</v>
      </c>
      <c r="E44" s="14">
        <f>[1]세입!E43</f>
        <v>48300000</v>
      </c>
      <c r="F44" s="14">
        <f>[1]세입!F43</f>
        <v>57600000</v>
      </c>
      <c r="G44" s="14">
        <f t="shared" si="4"/>
        <v>9300000</v>
      </c>
      <c r="H44" s="12"/>
      <c r="I44" s="17" t="s">
        <v>86</v>
      </c>
      <c r="J44" s="17"/>
      <c r="K44" s="16">
        <f>SUM(K45:K47)</f>
        <v>676000</v>
      </c>
      <c r="L44" s="16">
        <f>SUM(L45:L47)</f>
        <v>3200000</v>
      </c>
      <c r="M44" s="16">
        <f t="shared" si="1"/>
        <v>2524000</v>
      </c>
    </row>
    <row r="45" spans="1:13" ht="18" customHeight="1">
      <c r="A45" s="12"/>
      <c r="B45" s="12"/>
      <c r="C45" s="12"/>
      <c r="D45" s="15" t="s">
        <v>87</v>
      </c>
      <c r="E45" s="14">
        <f>[1]세입!E44</f>
        <v>23280000</v>
      </c>
      <c r="F45" s="14">
        <f>[1]세입!F44</f>
        <v>23280000</v>
      </c>
      <c r="G45" s="14">
        <f t="shared" si="4"/>
        <v>0</v>
      </c>
      <c r="H45" s="12"/>
      <c r="I45" s="13"/>
      <c r="J45" s="13" t="s">
        <v>88</v>
      </c>
      <c r="K45" s="14">
        <f>[1]세출!D44</f>
        <v>470000</v>
      </c>
      <c r="L45" s="14">
        <f>[1]세출!E44</f>
        <v>600000</v>
      </c>
      <c r="M45" s="14">
        <f t="shared" si="1"/>
        <v>130000</v>
      </c>
    </row>
    <row r="46" spans="1:13" ht="18" customHeight="1">
      <c r="A46" s="12"/>
      <c r="B46" s="12"/>
      <c r="C46" s="12"/>
      <c r="D46" s="15" t="s">
        <v>89</v>
      </c>
      <c r="E46" s="14">
        <f>[1]세입!E45</f>
        <v>11000000</v>
      </c>
      <c r="F46" s="14">
        <f>[1]세입!F45</f>
        <v>11000000</v>
      </c>
      <c r="G46" s="14">
        <f t="shared" si="4"/>
        <v>0</v>
      </c>
      <c r="H46" s="12"/>
      <c r="I46" s="13"/>
      <c r="J46" s="13" t="s">
        <v>90</v>
      </c>
      <c r="K46" s="14">
        <f>[1]세출!D45</f>
        <v>56000</v>
      </c>
      <c r="L46" s="14">
        <f>[1]세출!E45</f>
        <v>600000</v>
      </c>
      <c r="M46" s="14">
        <f t="shared" si="1"/>
        <v>544000</v>
      </c>
    </row>
    <row r="47" spans="1:13" ht="18" customHeight="1">
      <c r="A47" s="12"/>
      <c r="B47" s="12"/>
      <c r="C47" s="12"/>
      <c r="D47" s="15" t="s">
        <v>91</v>
      </c>
      <c r="E47" s="14">
        <f>[1]세입!E46</f>
        <v>22950000</v>
      </c>
      <c r="F47" s="14">
        <f>[1]세입!F46</f>
        <v>22000000</v>
      </c>
      <c r="G47" s="14">
        <f t="shared" si="4"/>
        <v>-950000</v>
      </c>
      <c r="H47" s="12"/>
      <c r="I47" s="13"/>
      <c r="J47" s="13" t="s">
        <v>92</v>
      </c>
      <c r="K47" s="14">
        <f>[1]세출!D46</f>
        <v>150000</v>
      </c>
      <c r="L47" s="14">
        <f>[1]세출!E46</f>
        <v>2000000</v>
      </c>
      <c r="M47" s="14">
        <f t="shared" si="1"/>
        <v>1850000</v>
      </c>
    </row>
    <row r="48" spans="1:13" ht="18" customHeight="1">
      <c r="A48" s="12"/>
      <c r="B48" s="12"/>
      <c r="C48" s="24" t="s">
        <v>93</v>
      </c>
      <c r="D48" s="24"/>
      <c r="E48" s="16">
        <f>E49</f>
        <v>30750000</v>
      </c>
      <c r="F48" s="16">
        <f>F49</f>
        <v>33000000</v>
      </c>
      <c r="G48" s="16">
        <f>F48-E48</f>
        <v>2250000</v>
      </c>
      <c r="H48" s="17" t="s">
        <v>94</v>
      </c>
      <c r="I48" s="17"/>
      <c r="J48" s="17"/>
      <c r="K48" s="16">
        <f>K49</f>
        <v>0</v>
      </c>
      <c r="L48" s="16">
        <f>L49</f>
        <v>100000</v>
      </c>
      <c r="M48" s="16">
        <f t="shared" si="1"/>
        <v>100000</v>
      </c>
    </row>
    <row r="49" spans="1:13" ht="18" customHeight="1">
      <c r="A49" s="12"/>
      <c r="B49" s="12"/>
      <c r="C49" s="12"/>
      <c r="D49" s="15" t="s">
        <v>95</v>
      </c>
      <c r="E49" s="14">
        <f>[1]세입!E48</f>
        <v>30750000</v>
      </c>
      <c r="F49" s="14">
        <f>[1]세입!F48</f>
        <v>33000000</v>
      </c>
      <c r="G49" s="14">
        <f t="shared" ref="G49:G54" si="5">F49-E49</f>
        <v>2250000</v>
      </c>
      <c r="H49" s="19"/>
      <c r="I49" s="17" t="s">
        <v>94</v>
      </c>
      <c r="J49" s="17"/>
      <c r="K49" s="16">
        <f>K50</f>
        <v>0</v>
      </c>
      <c r="L49" s="16">
        <f>L50</f>
        <v>100000</v>
      </c>
      <c r="M49" s="16">
        <f t="shared" si="1"/>
        <v>100000</v>
      </c>
    </row>
    <row r="50" spans="1:13" ht="18" customHeight="1">
      <c r="A50" s="12"/>
      <c r="B50" s="12"/>
      <c r="C50" s="17" t="s">
        <v>96</v>
      </c>
      <c r="D50" s="17"/>
      <c r="E50" s="16">
        <f>E51</f>
        <v>11800000</v>
      </c>
      <c r="F50" s="16">
        <f>F51</f>
        <v>10000000</v>
      </c>
      <c r="G50" s="16">
        <f t="shared" si="5"/>
        <v>-1800000</v>
      </c>
      <c r="H50" s="13"/>
      <c r="I50" s="13"/>
      <c r="J50" s="13" t="s">
        <v>94</v>
      </c>
      <c r="K50" s="14">
        <f>[1]세출!D49</f>
        <v>0</v>
      </c>
      <c r="L50" s="14">
        <f>[1]세출!E49</f>
        <v>100000</v>
      </c>
      <c r="M50" s="14">
        <f t="shared" si="1"/>
        <v>100000</v>
      </c>
    </row>
    <row r="51" spans="1:13" ht="18" customHeight="1">
      <c r="A51" s="12"/>
      <c r="B51" s="12"/>
      <c r="C51" s="12"/>
      <c r="D51" s="15" t="s">
        <v>96</v>
      </c>
      <c r="E51" s="14">
        <f>[1]세입!E50</f>
        <v>11800000</v>
      </c>
      <c r="F51" s="14">
        <f>[1]세입!F50</f>
        <v>10000000</v>
      </c>
      <c r="G51" s="14">
        <f t="shared" si="5"/>
        <v>-1800000</v>
      </c>
      <c r="H51" s="17" t="s">
        <v>97</v>
      </c>
      <c r="I51" s="17"/>
      <c r="J51" s="17"/>
      <c r="K51" s="16">
        <f>K52</f>
        <v>52006729</v>
      </c>
      <c r="L51" s="16">
        <f>L52</f>
        <v>51736036</v>
      </c>
      <c r="M51" s="16">
        <f t="shared" si="1"/>
        <v>-270693</v>
      </c>
    </row>
    <row r="52" spans="1:13" ht="18" customHeight="1">
      <c r="A52" s="9" t="s">
        <v>98</v>
      </c>
      <c r="B52" s="9"/>
      <c r="C52" s="9"/>
      <c r="D52" s="9"/>
      <c r="E52" s="16">
        <f>SUM(E53)</f>
        <v>12600000</v>
      </c>
      <c r="F52" s="16">
        <f>SUM(F53)</f>
        <v>20000000</v>
      </c>
      <c r="G52" s="16">
        <f t="shared" si="5"/>
        <v>7400000</v>
      </c>
      <c r="H52" s="19"/>
      <c r="I52" s="17" t="s">
        <v>97</v>
      </c>
      <c r="J52" s="17"/>
      <c r="K52" s="16">
        <f>SUM(K53:K55)</f>
        <v>52006729</v>
      </c>
      <c r="L52" s="16">
        <f>SUM(L53:L55)</f>
        <v>51736036</v>
      </c>
      <c r="M52" s="16">
        <f>L52-K52</f>
        <v>-270693</v>
      </c>
    </row>
    <row r="53" spans="1:13" ht="18" customHeight="1">
      <c r="A53" s="11"/>
      <c r="B53" s="9" t="s">
        <v>98</v>
      </c>
      <c r="C53" s="9"/>
      <c r="D53" s="9"/>
      <c r="E53" s="16">
        <f>E54</f>
        <v>12600000</v>
      </c>
      <c r="F53" s="16">
        <f>F54</f>
        <v>20000000</v>
      </c>
      <c r="G53" s="16">
        <f t="shared" si="5"/>
        <v>7400000</v>
      </c>
      <c r="H53" s="13"/>
      <c r="I53" s="13"/>
      <c r="J53" s="13" t="s">
        <v>99</v>
      </c>
      <c r="K53" s="14">
        <f>[1]세출!D52</f>
        <v>94309</v>
      </c>
      <c r="L53" s="14">
        <f>[1]세출!E52</f>
        <v>100000</v>
      </c>
      <c r="M53" s="14">
        <f t="shared" si="1"/>
        <v>5691</v>
      </c>
    </row>
    <row r="54" spans="1:13" ht="18" customHeight="1">
      <c r="A54" s="11"/>
      <c r="B54" s="11"/>
      <c r="C54" s="9" t="s">
        <v>100</v>
      </c>
      <c r="D54" s="9"/>
      <c r="E54" s="16">
        <f>E55</f>
        <v>12600000</v>
      </c>
      <c r="F54" s="16">
        <f>F55</f>
        <v>20000000</v>
      </c>
      <c r="G54" s="16">
        <f t="shared" si="5"/>
        <v>7400000</v>
      </c>
      <c r="H54" s="13"/>
      <c r="I54" s="13"/>
      <c r="J54" s="13" t="s">
        <v>101</v>
      </c>
      <c r="K54" s="14">
        <f>[1]세출!D53</f>
        <v>51227004</v>
      </c>
      <c r="L54" s="14">
        <f>[1]세출!E53</f>
        <v>50401543</v>
      </c>
      <c r="M54" s="14">
        <f t="shared" si="1"/>
        <v>-825461</v>
      </c>
    </row>
    <row r="55" spans="1:13" ht="18" customHeight="1">
      <c r="A55" s="12"/>
      <c r="B55" s="12"/>
      <c r="C55" s="12"/>
      <c r="D55" s="23" t="s">
        <v>100</v>
      </c>
      <c r="E55" s="14">
        <f>[1]세입!E54</f>
        <v>12600000</v>
      </c>
      <c r="F55" s="14">
        <f>[1]세입!F54</f>
        <v>20000000</v>
      </c>
      <c r="G55" s="14">
        <f t="shared" si="3"/>
        <v>7400000</v>
      </c>
      <c r="H55" s="13"/>
      <c r="I55" s="13"/>
      <c r="J55" s="13" t="s">
        <v>102</v>
      </c>
      <c r="K55" s="14">
        <f>[1]세출!D54</f>
        <v>685416</v>
      </c>
      <c r="L55" s="14">
        <f>[1]세출!E54</f>
        <v>1234493</v>
      </c>
      <c r="M55" s="14">
        <f t="shared" si="1"/>
        <v>549077</v>
      </c>
    </row>
    <row r="56" spans="1:13" ht="20.100000000000001" customHeight="1">
      <c r="A56" s="9" t="s">
        <v>103</v>
      </c>
      <c r="B56" s="9"/>
      <c r="C56" s="9"/>
      <c r="D56" s="9"/>
      <c r="E56" s="16">
        <f t="shared" ref="E56:F58" si="6">E57</f>
        <v>29336422</v>
      </c>
      <c r="F56" s="16">
        <f t="shared" si="6"/>
        <v>51227004</v>
      </c>
      <c r="G56" s="16">
        <f>F56-E56</f>
        <v>21890582</v>
      </c>
      <c r="H56" s="25"/>
      <c r="I56" s="25"/>
      <c r="J56" s="26"/>
      <c r="K56" s="25"/>
      <c r="L56" s="25"/>
      <c r="M56" s="25"/>
    </row>
    <row r="57" spans="1:13" ht="20.100000000000001" customHeight="1">
      <c r="A57" s="11"/>
      <c r="B57" s="9" t="s">
        <v>103</v>
      </c>
      <c r="C57" s="9"/>
      <c r="D57" s="9"/>
      <c r="E57" s="16">
        <f t="shared" si="6"/>
        <v>29336422</v>
      </c>
      <c r="F57" s="16">
        <f t="shared" si="6"/>
        <v>51227004</v>
      </c>
      <c r="G57" s="16">
        <f>F57-E57</f>
        <v>21890582</v>
      </c>
      <c r="H57" s="25"/>
      <c r="I57" s="25"/>
      <c r="J57" s="26"/>
      <c r="K57" s="25"/>
      <c r="L57" s="25"/>
      <c r="M57" s="25"/>
    </row>
    <row r="58" spans="1:13" ht="20.100000000000001" customHeight="1">
      <c r="A58" s="11"/>
      <c r="B58" s="11"/>
      <c r="C58" s="27" t="s">
        <v>104</v>
      </c>
      <c r="D58" s="27"/>
      <c r="E58" s="16">
        <f t="shared" si="6"/>
        <v>29336422</v>
      </c>
      <c r="F58" s="16">
        <f t="shared" si="6"/>
        <v>51227004</v>
      </c>
      <c r="G58" s="16">
        <f>F58-E58</f>
        <v>21890582</v>
      </c>
      <c r="H58" s="25"/>
      <c r="I58" s="25"/>
      <c r="J58" s="26"/>
      <c r="K58" s="25"/>
      <c r="L58" s="25"/>
      <c r="M58" s="25"/>
    </row>
    <row r="59" spans="1:13" ht="20.100000000000001" customHeight="1">
      <c r="A59" s="12"/>
      <c r="B59" s="12"/>
      <c r="C59" s="12"/>
      <c r="D59" s="23" t="s">
        <v>104</v>
      </c>
      <c r="E59" s="14">
        <f>[1]세입!E58</f>
        <v>29336422</v>
      </c>
      <c r="F59" s="14">
        <f>[1]세입!F58</f>
        <v>51227004</v>
      </c>
      <c r="G59" s="14">
        <f>F59-E59</f>
        <v>21890582</v>
      </c>
      <c r="H59" s="25"/>
      <c r="I59" s="25"/>
      <c r="J59" s="26"/>
      <c r="K59" s="25"/>
      <c r="L59" s="25"/>
      <c r="M59" s="25"/>
    </row>
    <row r="60" spans="1:13" ht="20.100000000000001" customHeight="1">
      <c r="A60" s="9" t="s">
        <v>105</v>
      </c>
      <c r="B60" s="9"/>
      <c r="C60" s="9"/>
      <c r="D60" s="9"/>
      <c r="E60" s="16">
        <f>E61</f>
        <v>1503578</v>
      </c>
      <c r="F60" s="16">
        <f>F61</f>
        <v>951996</v>
      </c>
      <c r="G60" s="16">
        <f>G61</f>
        <v>-551582</v>
      </c>
      <c r="H60" s="25"/>
      <c r="I60" s="25"/>
      <c r="J60" s="26"/>
      <c r="K60" s="25"/>
      <c r="L60" s="25"/>
      <c r="M60" s="25"/>
    </row>
    <row r="61" spans="1:13" ht="20.100000000000001" customHeight="1">
      <c r="A61" s="11"/>
      <c r="B61" s="9" t="s">
        <v>105</v>
      </c>
      <c r="C61" s="9"/>
      <c r="D61" s="9"/>
      <c r="E61" s="16">
        <f>E62+E64</f>
        <v>1503578</v>
      </c>
      <c r="F61" s="16">
        <f>F62+F64</f>
        <v>951996</v>
      </c>
      <c r="G61" s="16">
        <f>F61-E61</f>
        <v>-551582</v>
      </c>
      <c r="H61" s="25"/>
      <c r="I61" s="25"/>
      <c r="J61" s="26"/>
      <c r="K61" s="25"/>
      <c r="L61" s="25"/>
      <c r="M61" s="25"/>
    </row>
    <row r="62" spans="1:13" ht="20.100000000000001" customHeight="1">
      <c r="A62" s="12"/>
      <c r="B62" s="12"/>
      <c r="C62" s="20" t="s">
        <v>106</v>
      </c>
      <c r="D62" s="22"/>
      <c r="E62" s="16">
        <f>SUM(E63)</f>
        <v>300000</v>
      </c>
      <c r="F62" s="16">
        <f>SUM(F63)</f>
        <v>257200</v>
      </c>
      <c r="G62" s="16">
        <f>F62-E62</f>
        <v>-42800</v>
      </c>
      <c r="H62" s="25"/>
      <c r="I62" s="25"/>
      <c r="J62" s="26"/>
      <c r="K62" s="25"/>
      <c r="L62" s="25"/>
      <c r="M62" s="25"/>
    </row>
    <row r="63" spans="1:13" ht="20.100000000000001" customHeight="1">
      <c r="A63" s="12"/>
      <c r="B63" s="12"/>
      <c r="C63" s="12"/>
      <c r="D63" s="23" t="s">
        <v>107</v>
      </c>
      <c r="E63" s="14">
        <f>[1]세입!E62</f>
        <v>300000</v>
      </c>
      <c r="F63" s="14">
        <f>[1]세입!F62</f>
        <v>257200</v>
      </c>
      <c r="G63" s="14">
        <f>F63-E63</f>
        <v>-42800</v>
      </c>
      <c r="H63" s="25"/>
      <c r="I63" s="25"/>
      <c r="J63" s="26"/>
      <c r="K63" s="25"/>
      <c r="L63" s="25"/>
      <c r="M63" s="25"/>
    </row>
    <row r="64" spans="1:13" ht="20.100000000000001" customHeight="1">
      <c r="A64" s="12"/>
      <c r="B64" s="12"/>
      <c r="C64" s="20" t="s">
        <v>108</v>
      </c>
      <c r="D64" s="22"/>
      <c r="E64" s="16">
        <f>E65</f>
        <v>1203578</v>
      </c>
      <c r="F64" s="16">
        <f>F65</f>
        <v>694796</v>
      </c>
      <c r="G64" s="16">
        <f>F64-E64</f>
        <v>-508782</v>
      </c>
      <c r="H64" s="25"/>
      <c r="I64" s="25"/>
      <c r="J64" s="26"/>
      <c r="K64" s="25"/>
      <c r="L64" s="25"/>
      <c r="M64" s="25"/>
    </row>
    <row r="65" spans="1:13" ht="20.100000000000001" customHeight="1">
      <c r="A65" s="12"/>
      <c r="B65" s="12"/>
      <c r="C65" s="12"/>
      <c r="D65" s="23" t="s">
        <v>108</v>
      </c>
      <c r="E65" s="14">
        <f>[1]세입!E64</f>
        <v>1203578</v>
      </c>
      <c r="F65" s="14">
        <f>[1]세입!F64</f>
        <v>694796</v>
      </c>
      <c r="G65" s="14">
        <f>F65-E65</f>
        <v>-508782</v>
      </c>
      <c r="H65" s="25"/>
      <c r="I65" s="25"/>
      <c r="J65" s="26"/>
      <c r="K65" s="25"/>
      <c r="L65" s="25"/>
      <c r="M65" s="25"/>
    </row>
    <row r="66" spans="1:13" ht="20.100000000000001" customHeight="1">
      <c r="J66" s="2"/>
    </row>
    <row r="67" spans="1:13" ht="20.100000000000001" customHeight="1"/>
    <row r="68" spans="1:13" ht="20.100000000000001" customHeight="1"/>
    <row r="69" spans="1:13" ht="20.100000000000001" customHeight="1"/>
  </sheetData>
  <mergeCells count="47">
    <mergeCell ref="C64:D64"/>
    <mergeCell ref="A56:D56"/>
    <mergeCell ref="B57:D57"/>
    <mergeCell ref="C58:D58"/>
    <mergeCell ref="A60:D60"/>
    <mergeCell ref="B61:D61"/>
    <mergeCell ref="C62:D62"/>
    <mergeCell ref="C50:D50"/>
    <mergeCell ref="H51:J51"/>
    <mergeCell ref="A52:D52"/>
    <mergeCell ref="I52:J52"/>
    <mergeCell ref="B53:D53"/>
    <mergeCell ref="C54:D54"/>
    <mergeCell ref="C34:D34"/>
    <mergeCell ref="I40:J40"/>
    <mergeCell ref="I44:J44"/>
    <mergeCell ref="C48:D48"/>
    <mergeCell ref="H48:J48"/>
    <mergeCell ref="I49:J49"/>
    <mergeCell ref="B21:D21"/>
    <mergeCell ref="C22:D22"/>
    <mergeCell ref="H23:J23"/>
    <mergeCell ref="I24:J24"/>
    <mergeCell ref="H27:J27"/>
    <mergeCell ref="I28:J28"/>
    <mergeCell ref="B8:D8"/>
    <mergeCell ref="I8:J8"/>
    <mergeCell ref="C9:D9"/>
    <mergeCell ref="I14:J14"/>
    <mergeCell ref="I17:J17"/>
    <mergeCell ref="A20:D20"/>
    <mergeCell ref="J4:J5"/>
    <mergeCell ref="K4:L4"/>
    <mergeCell ref="A6:D6"/>
    <mergeCell ref="H6:J6"/>
    <mergeCell ref="A7:D7"/>
    <mergeCell ref="H7:J7"/>
    <mergeCell ref="A1:M1"/>
    <mergeCell ref="A3:G3"/>
    <mergeCell ref="H3:M3"/>
    <mergeCell ref="A4:A5"/>
    <mergeCell ref="B4:B5"/>
    <mergeCell ref="C4:C5"/>
    <mergeCell ref="D4:D5"/>
    <mergeCell ref="E4:F4"/>
    <mergeCell ref="H4:H5"/>
    <mergeCell ref="I4:I5"/>
  </mergeCells>
  <phoneticPr fontId="4" type="noConversion"/>
  <printOptions horizontalCentered="1"/>
  <pageMargins left="0.27559055118110237" right="0.23622047244094491" top="0.59055118110236227" bottom="0.27559055118110237" header="0.31496062992125984" footer="0.27559055118110237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2013-12-26T02:29:22Z</dcterms:created>
  <dcterms:modified xsi:type="dcterms:W3CDTF">2013-12-26T02:29:43Z</dcterms:modified>
</cp:coreProperties>
</file>