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415" windowHeight="10245"/>
  </bookViews>
  <sheets>
    <sheet name="총괄표" sheetId="1" r:id="rId1"/>
  </sheets>
  <externalReferences>
    <externalReference r:id="rId2"/>
  </externalReferences>
  <definedNames>
    <definedName name="_xlnm.Print_Area" localSheetId="0">총괄표!$A$1:$N$65</definedName>
  </definedNames>
  <calcPr calcId="124519"/>
</workbook>
</file>

<file path=xl/calcChain.xml><?xml version="1.0" encoding="utf-8"?>
<calcChain xmlns="http://schemas.openxmlformats.org/spreadsheetml/2006/main">
  <c r="L60" i="1"/>
  <c r="K60"/>
  <c r="K59" s="1"/>
  <c r="L59"/>
  <c r="L58"/>
  <c r="L57"/>
  <c r="M57" s="1"/>
  <c r="K57"/>
  <c r="L56"/>
  <c r="M56" s="1"/>
  <c r="K56"/>
  <c r="K55" s="1"/>
  <c r="M54"/>
  <c r="L54"/>
  <c r="K54"/>
  <c r="L53"/>
  <c r="M53" s="1"/>
  <c r="K53"/>
  <c r="L52"/>
  <c r="K52"/>
  <c r="M52" s="1"/>
  <c r="M51"/>
  <c r="L51"/>
  <c r="K51"/>
  <c r="M50"/>
  <c r="L50"/>
  <c r="K50"/>
  <c r="L49"/>
  <c r="M49" s="1"/>
  <c r="K49"/>
  <c r="L48"/>
  <c r="K48"/>
  <c r="M48" s="1"/>
  <c r="M47"/>
  <c r="L47"/>
  <c r="K47"/>
  <c r="M46"/>
  <c r="L46"/>
  <c r="K46"/>
  <c r="L45"/>
  <c r="M45" s="1"/>
  <c r="K45"/>
  <c r="L44"/>
  <c r="K44"/>
  <c r="M44" s="1"/>
  <c r="M43"/>
  <c r="L43"/>
  <c r="K43"/>
  <c r="F43"/>
  <c r="E43"/>
  <c r="D43"/>
  <c r="L42"/>
  <c r="M42" s="1"/>
  <c r="K42"/>
  <c r="E42"/>
  <c r="D42"/>
  <c r="F42" s="1"/>
  <c r="M41"/>
  <c r="L41"/>
  <c r="K41"/>
  <c r="E41"/>
  <c r="L40"/>
  <c r="M40" s="1"/>
  <c r="K40"/>
  <c r="E40"/>
  <c r="M39"/>
  <c r="L39"/>
  <c r="K39"/>
  <c r="F39"/>
  <c r="E39"/>
  <c r="D39"/>
  <c r="L38"/>
  <c r="M38" s="1"/>
  <c r="K38"/>
  <c r="K37" s="1"/>
  <c r="E38"/>
  <c r="D38"/>
  <c r="F38" s="1"/>
  <c r="E37"/>
  <c r="L36"/>
  <c r="M36" s="1"/>
  <c r="K36"/>
  <c r="E36"/>
  <c r="D36"/>
  <c r="F36" s="1"/>
  <c r="M35"/>
  <c r="L35"/>
  <c r="K35"/>
  <c r="E35"/>
  <c r="L34"/>
  <c r="M34" s="1"/>
  <c r="K34"/>
  <c r="K33" s="1"/>
  <c r="M33" s="1"/>
  <c r="E34"/>
  <c r="L33"/>
  <c r="F33"/>
  <c r="E33"/>
  <c r="D33"/>
  <c r="L32"/>
  <c r="M32" s="1"/>
  <c r="K32"/>
  <c r="E32"/>
  <c r="F32" s="1"/>
  <c r="D32"/>
  <c r="M31"/>
  <c r="L31"/>
  <c r="K31"/>
  <c r="F31"/>
  <c r="E31"/>
  <c r="D31"/>
  <c r="L30"/>
  <c r="M30" s="1"/>
  <c r="K30"/>
  <c r="K29" s="1"/>
  <c r="E30"/>
  <c r="F30" s="1"/>
  <c r="D30"/>
  <c r="F29"/>
  <c r="E29"/>
  <c r="D29"/>
  <c r="E28"/>
  <c r="F28" s="1"/>
  <c r="D28"/>
  <c r="M27"/>
  <c r="L27"/>
  <c r="K27"/>
  <c r="F27"/>
  <c r="E27"/>
  <c r="D27"/>
  <c r="L26"/>
  <c r="M26" s="1"/>
  <c r="K26"/>
  <c r="E26"/>
  <c r="F26" s="1"/>
  <c r="D26"/>
  <c r="M25"/>
  <c r="L25"/>
  <c r="K25"/>
  <c r="F25"/>
  <c r="E25"/>
  <c r="D25"/>
  <c r="L24"/>
  <c r="M24" s="1"/>
  <c r="K24"/>
  <c r="K23" s="1"/>
  <c r="E24"/>
  <c r="D24"/>
  <c r="F24" s="1"/>
  <c r="E23"/>
  <c r="E22" s="1"/>
  <c r="L22"/>
  <c r="M22" s="1"/>
  <c r="K22"/>
  <c r="M21"/>
  <c r="L21"/>
  <c r="K21"/>
  <c r="F21"/>
  <c r="E21"/>
  <c r="D21"/>
  <c r="L20"/>
  <c r="M20" s="1"/>
  <c r="K20"/>
  <c r="E20"/>
  <c r="D20"/>
  <c r="F20" s="1"/>
  <c r="M19"/>
  <c r="L19"/>
  <c r="K19"/>
  <c r="F19"/>
  <c r="E19"/>
  <c r="D19"/>
  <c r="L18"/>
  <c r="M18" s="1"/>
  <c r="K18"/>
  <c r="K17" s="1"/>
  <c r="E18"/>
  <c r="D18"/>
  <c r="F18" s="1"/>
  <c r="F17"/>
  <c r="E17"/>
  <c r="D17"/>
  <c r="L16"/>
  <c r="M16" s="1"/>
  <c r="K16"/>
  <c r="E16"/>
  <c r="F16" s="1"/>
  <c r="D16"/>
  <c r="M15"/>
  <c r="L15"/>
  <c r="K15"/>
  <c r="F15"/>
  <c r="E15"/>
  <c r="D15"/>
  <c r="L14"/>
  <c r="M14" s="1"/>
  <c r="K14"/>
  <c r="E14"/>
  <c r="F14" s="1"/>
  <c r="D14"/>
  <c r="M13"/>
  <c r="L13"/>
  <c r="K13"/>
  <c r="F13"/>
  <c r="E13"/>
  <c r="D13"/>
  <c r="L12"/>
  <c r="M12" s="1"/>
  <c r="K12"/>
  <c r="E12"/>
  <c r="F12" s="1"/>
  <c r="D12"/>
  <c r="M11"/>
  <c r="L11"/>
  <c r="K11"/>
  <c r="F11"/>
  <c r="E11"/>
  <c r="D11"/>
  <c r="L10"/>
  <c r="M10" s="1"/>
  <c r="K10"/>
  <c r="E10"/>
  <c r="F10" s="1"/>
  <c r="D10"/>
  <c r="M9"/>
  <c r="L9"/>
  <c r="K9"/>
  <c r="F9"/>
  <c r="E9"/>
  <c r="E8" s="1"/>
  <c r="D9"/>
  <c r="L8"/>
  <c r="M8" s="1"/>
  <c r="K8"/>
  <c r="K7" s="1"/>
  <c r="D8"/>
  <c r="D7" s="1"/>
  <c r="E7" l="1"/>
  <c r="F8"/>
  <c r="M59"/>
  <c r="K58"/>
  <c r="M58" s="1"/>
  <c r="K28"/>
  <c r="K6" s="1"/>
  <c r="L17"/>
  <c r="M17" s="1"/>
  <c r="D23"/>
  <c r="L23"/>
  <c r="M23" s="1"/>
  <c r="L29"/>
  <c r="D35"/>
  <c r="D37"/>
  <c r="F37" s="1"/>
  <c r="L37"/>
  <c r="M37" s="1"/>
  <c r="D41"/>
  <c r="L55"/>
  <c r="M55" s="1"/>
  <c r="M60"/>
  <c r="F35" l="1"/>
  <c r="D34"/>
  <c r="F34" s="1"/>
  <c r="F23"/>
  <c r="D22"/>
  <c r="E6"/>
  <c r="F7"/>
  <c r="F41"/>
  <c r="D40"/>
  <c r="F40" s="1"/>
  <c r="M29"/>
  <c r="L28"/>
  <c r="M28" s="1"/>
  <c r="L7"/>
  <c r="L6" l="1"/>
  <c r="M6" s="1"/>
  <c r="M7"/>
  <c r="D6"/>
  <c r="F6" s="1"/>
  <c r="F22"/>
</calcChain>
</file>

<file path=xl/sharedStrings.xml><?xml version="1.0" encoding="utf-8"?>
<sst xmlns="http://schemas.openxmlformats.org/spreadsheetml/2006/main" count="112" uniqueCount="93">
  <si>
    <r>
      <rPr>
        <b/>
        <sz val="15"/>
        <rFont val="굴림"/>
        <family val="3"/>
        <charset val="129"/>
      </rPr>
      <t xml:space="preserve">    </t>
    </r>
    <r>
      <rPr>
        <b/>
        <sz val="20"/>
        <rFont val="굴림"/>
        <family val="3"/>
        <charset val="129"/>
      </rPr>
      <t>부산영도시니어클럽 2013년 세입·세출 예산(안) 총괄표</t>
    </r>
    <phoneticPr fontId="6" type="noConversion"/>
  </si>
  <si>
    <t xml:space="preserve"> 1.세입부</t>
    <phoneticPr fontId="6" type="noConversion"/>
  </si>
  <si>
    <t xml:space="preserve"> 2.세출부</t>
    <phoneticPr fontId="6" type="noConversion"/>
  </si>
  <si>
    <t>(단위:원)</t>
    <phoneticPr fontId="6" type="noConversion"/>
  </si>
  <si>
    <t>관</t>
    <phoneticPr fontId="6" type="noConversion"/>
  </si>
  <si>
    <t>항</t>
    <phoneticPr fontId="6" type="noConversion"/>
  </si>
  <si>
    <t>목</t>
    <phoneticPr fontId="6" type="noConversion"/>
  </si>
  <si>
    <t>2012년 예산 
(A)</t>
    <phoneticPr fontId="6" type="noConversion"/>
  </si>
  <si>
    <t>2013년 예산안
(B)</t>
    <phoneticPr fontId="6" type="noConversion"/>
  </si>
  <si>
    <t>차이액
(B-A)</t>
    <phoneticPr fontId="6" type="noConversion"/>
  </si>
  <si>
    <t>비고</t>
    <phoneticPr fontId="6" type="noConversion"/>
  </si>
  <si>
    <t>2012년 예산
(A)</t>
    <phoneticPr fontId="6" type="noConversion"/>
  </si>
  <si>
    <t>총     계</t>
    <phoneticPr fontId="6" type="noConversion"/>
  </si>
  <si>
    <t>총    계</t>
    <phoneticPr fontId="6" type="noConversion"/>
  </si>
  <si>
    <t>보조금수입</t>
    <phoneticPr fontId="6" type="noConversion"/>
  </si>
  <si>
    <t>사무비</t>
    <phoneticPr fontId="6" type="noConversion"/>
  </si>
  <si>
    <t>인건비</t>
    <phoneticPr fontId="6" type="noConversion"/>
  </si>
  <si>
    <t>기관운영보조금</t>
    <phoneticPr fontId="6" type="noConversion"/>
  </si>
  <si>
    <t>급여</t>
    <phoneticPr fontId="6" type="noConversion"/>
  </si>
  <si>
    <t>종사자복지수당수입</t>
    <phoneticPr fontId="6" type="noConversion"/>
  </si>
  <si>
    <t>제수당</t>
    <phoneticPr fontId="6" type="noConversion"/>
  </si>
  <si>
    <t>영도할매방아깨비사업단보조금</t>
    <phoneticPr fontId="6" type="noConversion"/>
  </si>
  <si>
    <t>퇴직금 및 퇴직적립금</t>
    <phoneticPr fontId="6" type="noConversion"/>
  </si>
  <si>
    <t>영도할매조립사업단보조금</t>
    <phoneticPr fontId="6" type="noConversion"/>
  </si>
  <si>
    <t>사회보험</t>
    <phoneticPr fontId="6" type="noConversion"/>
  </si>
  <si>
    <t>영도할매주차장관리사업단보조금</t>
    <phoneticPr fontId="6" type="noConversion"/>
  </si>
  <si>
    <t>기타후생경비</t>
    <phoneticPr fontId="6" type="noConversion"/>
  </si>
  <si>
    <t>영도할매어린이집식단관리사업단보조금</t>
    <phoneticPr fontId="6" type="noConversion"/>
  </si>
  <si>
    <t>업무추진비</t>
    <phoneticPr fontId="6" type="noConversion"/>
  </si>
  <si>
    <t>영도할매재활용사업단보조금</t>
    <phoneticPr fontId="6" type="noConversion"/>
  </si>
  <si>
    <t>기관운영비</t>
    <phoneticPr fontId="6" type="noConversion"/>
  </si>
  <si>
    <t>영도할매실버안심택배사업단보조금</t>
    <phoneticPr fontId="6" type="noConversion"/>
  </si>
  <si>
    <t>회의비</t>
    <phoneticPr fontId="6" type="noConversion"/>
  </si>
  <si>
    <t>영도할매실버뱅크사업단보조금</t>
    <phoneticPr fontId="6" type="noConversion"/>
  </si>
  <si>
    <t>운영비</t>
    <phoneticPr fontId="6" type="noConversion"/>
  </si>
  <si>
    <t>영도할매급식도우미사업단보조금</t>
    <phoneticPr fontId="6" type="noConversion"/>
  </si>
  <si>
    <t>여비</t>
    <phoneticPr fontId="6" type="noConversion"/>
  </si>
  <si>
    <t>영도할매보육교사도우미사업단보조금</t>
    <phoneticPr fontId="6" type="noConversion"/>
  </si>
  <si>
    <t>수용비및수수료</t>
    <phoneticPr fontId="6" type="noConversion"/>
  </si>
  <si>
    <t>전담인력보조금</t>
    <phoneticPr fontId="6" type="noConversion"/>
  </si>
  <si>
    <t>공공요금</t>
    <phoneticPr fontId="6" type="noConversion"/>
  </si>
  <si>
    <t>기타보조금</t>
    <phoneticPr fontId="6" type="noConversion"/>
  </si>
  <si>
    <t>제세공과금</t>
    <phoneticPr fontId="6" type="noConversion"/>
  </si>
  <si>
    <t>사업단수입</t>
    <phoneticPr fontId="6" type="noConversion"/>
  </si>
  <si>
    <t>차량비</t>
    <phoneticPr fontId="6" type="noConversion"/>
  </si>
  <si>
    <t>재산조성비</t>
    <phoneticPr fontId="6" type="noConversion"/>
  </si>
  <si>
    <t>영도할매방아깨비사업단수입</t>
    <phoneticPr fontId="6" type="noConversion"/>
  </si>
  <si>
    <t>시설비</t>
    <phoneticPr fontId="6" type="noConversion"/>
  </si>
  <si>
    <t>영도할매조립사업단수입</t>
    <phoneticPr fontId="6" type="noConversion"/>
  </si>
  <si>
    <t>영도할매주차장관리사업단수입</t>
    <phoneticPr fontId="6" type="noConversion"/>
  </si>
  <si>
    <t>자산취득비</t>
    <phoneticPr fontId="6" type="noConversion"/>
  </si>
  <si>
    <t>영도할매어린이집식단관리사업단수입</t>
    <phoneticPr fontId="6" type="noConversion"/>
  </si>
  <si>
    <t>시설장비유지비</t>
    <phoneticPr fontId="6" type="noConversion"/>
  </si>
  <si>
    <t>영도할매재활용사업단수입</t>
    <phoneticPr fontId="6" type="noConversion"/>
  </si>
  <si>
    <t>사업비</t>
    <phoneticPr fontId="6" type="noConversion"/>
  </si>
  <si>
    <t>영도할매실버안심택배사업단수입</t>
    <phoneticPr fontId="6" type="noConversion"/>
  </si>
  <si>
    <t>사업단지원비</t>
    <phoneticPr fontId="6" type="noConversion"/>
  </si>
  <si>
    <t>영도할매실버뱅크파견사업단수입</t>
    <phoneticPr fontId="6" type="noConversion"/>
  </si>
  <si>
    <t>공헌형사업단지원비</t>
    <phoneticPr fontId="6" type="noConversion"/>
  </si>
  <si>
    <t xml:space="preserve">    </t>
    <phoneticPr fontId="6" type="noConversion"/>
  </si>
  <si>
    <t>영도할매급식도우미사업단수입</t>
    <phoneticPr fontId="6" type="noConversion"/>
  </si>
  <si>
    <t>시장형사업단지원비</t>
    <phoneticPr fontId="6" type="noConversion"/>
  </si>
  <si>
    <t>영도할매보육교사도우미사업단수입</t>
    <phoneticPr fontId="6" type="noConversion"/>
  </si>
  <si>
    <t>기타사업단지원비</t>
    <phoneticPr fontId="6" type="noConversion"/>
  </si>
  <si>
    <t>기타사업단수입</t>
    <phoneticPr fontId="6" type="noConversion"/>
  </si>
  <si>
    <t>일반사업비</t>
    <phoneticPr fontId="6" type="noConversion"/>
  </si>
  <si>
    <t>전입금</t>
    <phoneticPr fontId="6" type="noConversion"/>
  </si>
  <si>
    <t>기타복지사업비</t>
    <phoneticPr fontId="6" type="noConversion"/>
  </si>
  <si>
    <t>홍보사업비</t>
    <phoneticPr fontId="6" type="noConversion"/>
  </si>
  <si>
    <t>법인전입금</t>
    <phoneticPr fontId="6" type="noConversion"/>
  </si>
  <si>
    <t>지역사회사업비</t>
    <phoneticPr fontId="6" type="noConversion"/>
  </si>
  <si>
    <t>이월금</t>
    <phoneticPr fontId="6" type="noConversion"/>
  </si>
  <si>
    <t>사업단사업비</t>
    <phoneticPr fontId="6" type="noConversion"/>
  </si>
  <si>
    <t>영도할매방아깨비사업단사입ㅂ</t>
    <phoneticPr fontId="6" type="noConversion"/>
  </si>
  <si>
    <t>전년도이월금</t>
    <phoneticPr fontId="6" type="noConversion"/>
  </si>
  <si>
    <t>영도할매조립사업단사업비</t>
    <phoneticPr fontId="6" type="noConversion"/>
  </si>
  <si>
    <t>잡수입</t>
    <phoneticPr fontId="6" type="noConversion"/>
  </si>
  <si>
    <t>영도할매주차장관리사업단사업비</t>
    <phoneticPr fontId="6" type="noConversion"/>
  </si>
  <si>
    <t>영도할매어린이집식단관리사업단사업비</t>
    <phoneticPr fontId="6" type="noConversion"/>
  </si>
  <si>
    <t>기타예금이자수입</t>
    <phoneticPr fontId="6" type="noConversion"/>
  </si>
  <si>
    <t>영도할매재활용사업단사업비</t>
    <phoneticPr fontId="6" type="noConversion"/>
  </si>
  <si>
    <t>기타잡수입</t>
    <phoneticPr fontId="6" type="noConversion"/>
  </si>
  <si>
    <t>영도할매실버안심택배사업단사업비</t>
    <phoneticPr fontId="6" type="noConversion"/>
  </si>
  <si>
    <t>영도할매실버뱅크사업단사업비</t>
    <phoneticPr fontId="6" type="noConversion"/>
  </si>
  <si>
    <t>영도할매급식도우미사업단사업비</t>
    <phoneticPr fontId="6" type="noConversion"/>
  </si>
  <si>
    <t>영도할매보육교사도우미사업단사업비</t>
    <phoneticPr fontId="6" type="noConversion"/>
  </si>
  <si>
    <t>기타사업단사업비</t>
    <phoneticPr fontId="6" type="noConversion"/>
  </si>
  <si>
    <t>전담인력사업비</t>
    <phoneticPr fontId="6" type="noConversion"/>
  </si>
  <si>
    <t>반환금</t>
    <phoneticPr fontId="6" type="noConversion"/>
  </si>
  <si>
    <t>보조금잔액반환금</t>
    <phoneticPr fontId="6" type="noConversion"/>
  </si>
  <si>
    <t>잡지출</t>
    <phoneticPr fontId="6" type="noConversion"/>
  </si>
  <si>
    <t>차년도이월금</t>
    <phoneticPr fontId="6" type="noConversion"/>
  </si>
  <si>
    <t>예비비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</si>
</sst>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b/>
      <sz val="15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9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name val="휴먼명조"/>
      <family val="3"/>
      <charset val="129"/>
    </font>
    <font>
      <sz val="9"/>
      <color theme="1"/>
      <name val="휴먼명조"/>
      <family val="3"/>
      <charset val="129"/>
    </font>
    <font>
      <sz val="1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3">
    <xf numFmtId="0" fontId="0" fillId="0" borderId="0" xfId="0"/>
    <xf numFmtId="0" fontId="3" fillId="0" borderId="0" xfId="0" applyFont="1" applyAlignment="1">
      <alignment horizontal="center" vertical="center"/>
    </xf>
    <xf numFmtId="41" fontId="7" fillId="0" borderId="0" xfId="1" applyFont="1"/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41" fontId="8" fillId="0" borderId="0" xfId="1" applyFont="1"/>
    <xf numFmtId="0" fontId="8" fillId="0" borderId="0" xfId="0" applyFo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1" fontId="8" fillId="0" borderId="3" xfId="1" applyFont="1" applyBorder="1" applyAlignment="1">
      <alignment horizontal="center" vertical="center" wrapText="1"/>
    </xf>
    <xf numFmtId="41" fontId="8" fillId="0" borderId="4" xfId="1" applyFont="1" applyBorder="1" applyAlignment="1">
      <alignment horizontal="center" vertical="center" wrapText="1"/>
    </xf>
    <xf numFmtId="41" fontId="8" fillId="0" borderId="5" xfId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shrinkToFit="1"/>
    </xf>
    <xf numFmtId="41" fontId="9" fillId="0" borderId="3" xfId="1" applyFont="1" applyBorder="1" applyAlignment="1">
      <alignment horizontal="center" vertical="center" wrapText="1"/>
    </xf>
    <xf numFmtId="41" fontId="8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41" fontId="10" fillId="0" borderId="8" xfId="1" applyFont="1" applyBorder="1" applyAlignment="1">
      <alignment horizontal="right" vertical="center"/>
    </xf>
    <xf numFmtId="41" fontId="10" fillId="0" borderId="9" xfId="1" applyFont="1" applyBorder="1" applyAlignment="1">
      <alignment horizontal="right" vertical="center"/>
    </xf>
    <xf numFmtId="41" fontId="10" fillId="0" borderId="10" xfId="1" applyFont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1" fontId="11" fillId="0" borderId="14" xfId="1" applyFont="1" applyBorder="1" applyAlignment="1">
      <alignment horizontal="right" vertical="center"/>
    </xf>
    <xf numFmtId="41" fontId="10" fillId="2" borderId="15" xfId="1" applyFont="1" applyFill="1" applyBorder="1" applyAlignment="1">
      <alignment vertical="center"/>
    </xf>
    <xf numFmtId="41" fontId="10" fillId="0" borderId="16" xfId="1" applyFont="1" applyBorder="1" applyAlignment="1">
      <alignment vertical="center"/>
    </xf>
    <xf numFmtId="41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0" fillId="2" borderId="18" xfId="0" applyFont="1" applyFill="1" applyBorder="1" applyAlignment="1">
      <alignment vertical="center" shrinkToFit="1"/>
    </xf>
    <xf numFmtId="41" fontId="10" fillId="2" borderId="18" xfId="1" applyFont="1" applyFill="1" applyBorder="1" applyAlignment="1">
      <alignment horizontal="right" vertical="center" shrinkToFit="1"/>
    </xf>
    <xf numFmtId="41" fontId="10" fillId="0" borderId="18" xfId="1" applyFont="1" applyBorder="1" applyAlignment="1">
      <alignment horizontal="right" vertical="center"/>
    </xf>
    <xf numFmtId="41" fontId="8" fillId="2" borderId="19" xfId="1" applyFont="1" applyFill="1" applyBorder="1" applyAlignment="1">
      <alignment horizontal="right" vertical="center"/>
    </xf>
    <xf numFmtId="0" fontId="10" fillId="2" borderId="20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 shrinkToFit="1"/>
    </xf>
    <xf numFmtId="41" fontId="10" fillId="2" borderId="18" xfId="1" applyFont="1" applyFill="1" applyBorder="1" applyAlignment="1">
      <alignment vertical="center"/>
    </xf>
    <xf numFmtId="41" fontId="10" fillId="2" borderId="19" xfId="1" applyFont="1" applyFill="1" applyBorder="1" applyAlignment="1">
      <alignment vertical="center"/>
    </xf>
    <xf numFmtId="0" fontId="8" fillId="2" borderId="22" xfId="0" applyFont="1" applyFill="1" applyBorder="1" applyAlignment="1">
      <alignment vertical="center" shrinkToFit="1"/>
    </xf>
    <xf numFmtId="0" fontId="10" fillId="2" borderId="23" xfId="0" applyFont="1" applyFill="1" applyBorder="1" applyAlignment="1">
      <alignment vertical="center" shrinkToFit="1"/>
    </xf>
    <xf numFmtId="41" fontId="10" fillId="2" borderId="18" xfId="1" applyFont="1" applyFill="1" applyBorder="1" applyAlignment="1">
      <alignment vertical="center" shrinkToFit="1"/>
    </xf>
    <xf numFmtId="176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 shrinkToFit="1"/>
    </xf>
    <xf numFmtId="41" fontId="10" fillId="2" borderId="18" xfId="1" applyFont="1" applyFill="1" applyBorder="1" applyAlignment="1">
      <alignment horizontal="right" vertical="center"/>
    </xf>
    <xf numFmtId="41" fontId="11" fillId="2" borderId="18" xfId="1" applyFont="1" applyFill="1" applyBorder="1" applyAlignment="1">
      <alignment horizontal="right" vertical="center"/>
    </xf>
    <xf numFmtId="41" fontId="8" fillId="2" borderId="19" xfId="1" applyFont="1" applyFill="1" applyBorder="1" applyAlignment="1">
      <alignment vertical="center"/>
    </xf>
    <xf numFmtId="0" fontId="8" fillId="2" borderId="8" xfId="0" applyFont="1" applyFill="1" applyBorder="1" applyAlignment="1">
      <alignment vertical="center" shrinkToFit="1"/>
    </xf>
    <xf numFmtId="0" fontId="8" fillId="2" borderId="18" xfId="0" applyFont="1" applyFill="1" applyBorder="1" applyAlignment="1">
      <alignment vertical="center" shrinkToFit="1"/>
    </xf>
    <xf numFmtId="41" fontId="8" fillId="2" borderId="18" xfId="1" applyFont="1" applyFill="1" applyBorder="1" applyAlignment="1">
      <alignment vertical="center" shrinkToFit="1"/>
    </xf>
    <xf numFmtId="41" fontId="8" fillId="2" borderId="18" xfId="1" applyFont="1" applyFill="1" applyBorder="1" applyAlignment="1">
      <alignment horizontal="right" vertical="center" shrinkToFit="1"/>
    </xf>
    <xf numFmtId="41" fontId="8" fillId="0" borderId="18" xfId="1" applyFont="1" applyBorder="1" applyAlignment="1">
      <alignment horizontal="right" vertical="center"/>
    </xf>
    <xf numFmtId="0" fontId="8" fillId="2" borderId="2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 shrinkToFit="1"/>
    </xf>
    <xf numFmtId="41" fontId="8" fillId="2" borderId="15" xfId="1" applyFont="1" applyFill="1" applyBorder="1" applyAlignment="1">
      <alignment vertical="center" shrinkToFit="1"/>
    </xf>
    <xf numFmtId="41" fontId="9" fillId="2" borderId="18" xfId="1" applyFont="1" applyFill="1" applyBorder="1" applyAlignment="1">
      <alignment horizontal="right" vertical="center"/>
    </xf>
    <xf numFmtId="41" fontId="8" fillId="2" borderId="15" xfId="1" applyFont="1" applyFill="1" applyBorder="1" applyAlignment="1">
      <alignment vertical="center"/>
    </xf>
    <xf numFmtId="41" fontId="8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176" fontId="8" fillId="2" borderId="18" xfId="0" applyNumberFormat="1" applyFont="1" applyFill="1" applyBorder="1" applyAlignment="1" applyProtection="1">
      <alignment vertical="center" shrinkToFit="1"/>
      <protection locked="0"/>
    </xf>
    <xf numFmtId="41" fontId="8" fillId="2" borderId="18" xfId="1" applyFont="1" applyFill="1" applyBorder="1" applyAlignment="1" applyProtection="1">
      <alignment vertical="center" shrinkToFit="1"/>
      <protection locked="0"/>
    </xf>
    <xf numFmtId="176" fontId="8" fillId="2" borderId="15" xfId="0" applyNumberFormat="1" applyFont="1" applyFill="1" applyBorder="1" applyAlignment="1" applyProtection="1">
      <alignment vertical="center" shrinkToFit="1"/>
      <protection locked="0"/>
    </xf>
    <xf numFmtId="41" fontId="8" fillId="2" borderId="15" xfId="1" applyFont="1" applyFill="1" applyBorder="1" applyAlignment="1" applyProtection="1">
      <alignment vertical="center" shrinkToFit="1"/>
      <protection locked="0"/>
    </xf>
    <xf numFmtId="0" fontId="8" fillId="2" borderId="15" xfId="0" applyFont="1" applyFill="1" applyBorder="1" applyAlignment="1">
      <alignment horizontal="left" vertical="center" shrinkToFit="1"/>
    </xf>
    <xf numFmtId="41" fontId="8" fillId="2" borderId="15" xfId="1" applyFont="1" applyFill="1" applyBorder="1" applyAlignment="1">
      <alignment horizontal="left" vertical="center" shrinkToFit="1"/>
    </xf>
    <xf numFmtId="0" fontId="10" fillId="2" borderId="23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left" vertical="center" shrinkToFit="1"/>
    </xf>
    <xf numFmtId="41" fontId="10" fillId="2" borderId="15" xfId="1" applyFont="1" applyFill="1" applyBorder="1" applyAlignment="1">
      <alignment horizontal="left" vertical="center" shrinkToFit="1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41" fontId="8" fillId="2" borderId="18" xfId="1" applyFont="1" applyFill="1" applyBorder="1" applyAlignment="1">
      <alignment horizontal="right" vertical="center"/>
    </xf>
    <xf numFmtId="0" fontId="10" fillId="2" borderId="27" xfId="0" applyFont="1" applyFill="1" applyBorder="1" applyAlignment="1">
      <alignment horizontal="left" vertical="center" shrinkToFit="1"/>
    </xf>
    <xf numFmtId="0" fontId="10" fillId="2" borderId="28" xfId="0" applyFont="1" applyFill="1" applyBorder="1" applyAlignment="1">
      <alignment horizontal="left" vertical="center" shrinkToFit="1"/>
    </xf>
    <xf numFmtId="0" fontId="8" fillId="2" borderId="18" xfId="0" applyFont="1" applyFill="1" applyBorder="1" applyAlignment="1">
      <alignment horizontal="left" vertical="center" shrinkToFit="1"/>
    </xf>
    <xf numFmtId="41" fontId="8" fillId="2" borderId="18" xfId="1" applyFont="1" applyFill="1" applyBorder="1" applyAlignment="1">
      <alignment horizontal="left" vertical="center" shrinkToFit="1"/>
    </xf>
    <xf numFmtId="0" fontId="8" fillId="2" borderId="23" xfId="0" applyFont="1" applyFill="1" applyBorder="1" applyAlignment="1">
      <alignment vertical="center" shrinkToFit="1"/>
    </xf>
    <xf numFmtId="0" fontId="8" fillId="2" borderId="6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176" fontId="8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left" vertical="center" shrinkToFit="1"/>
    </xf>
    <xf numFmtId="0" fontId="10" fillId="2" borderId="30" xfId="0" applyFont="1" applyFill="1" applyBorder="1" applyAlignment="1">
      <alignment horizontal="left" vertical="center" shrinkToFit="1"/>
    </xf>
    <xf numFmtId="0" fontId="10" fillId="2" borderId="31" xfId="0" applyFont="1" applyFill="1" applyBorder="1" applyAlignment="1">
      <alignment horizontal="left" vertical="center" shrinkToFit="1"/>
    </xf>
    <xf numFmtId="41" fontId="10" fillId="2" borderId="18" xfId="1" applyFont="1" applyFill="1" applyBorder="1" applyAlignment="1">
      <alignment horizontal="left" vertical="center" shrinkToFit="1"/>
    </xf>
    <xf numFmtId="0" fontId="10" fillId="2" borderId="30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 shrinkToFit="1"/>
    </xf>
    <xf numFmtId="41" fontId="9" fillId="2" borderId="18" xfId="1" applyFont="1" applyFill="1" applyBorder="1" applyAlignment="1">
      <alignment vertical="center"/>
    </xf>
    <xf numFmtId="0" fontId="10" fillId="2" borderId="32" xfId="0" applyFont="1" applyFill="1" applyBorder="1" applyAlignment="1">
      <alignment vertical="center" shrinkToFit="1"/>
    </xf>
    <xf numFmtId="41" fontId="8" fillId="2" borderId="18" xfId="1" applyFont="1" applyFill="1" applyBorder="1" applyAlignment="1">
      <alignment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 shrinkToFit="1"/>
    </xf>
    <xf numFmtId="0" fontId="8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2" borderId="32" xfId="0" applyFont="1" applyFill="1" applyBorder="1" applyAlignment="1">
      <alignment vertical="center" shrinkToFit="1"/>
    </xf>
    <xf numFmtId="41" fontId="8" fillId="0" borderId="18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0" fillId="2" borderId="27" xfId="0" applyFont="1" applyFill="1" applyBorder="1" applyAlignment="1">
      <alignment vertical="center"/>
    </xf>
    <xf numFmtId="0" fontId="10" fillId="2" borderId="28" xfId="0" applyFont="1" applyFill="1" applyBorder="1" applyAlignment="1">
      <alignment vertical="center" shrinkToFit="1"/>
    </xf>
    <xf numFmtId="41" fontId="10" fillId="0" borderId="18" xfId="0" applyNumberFormat="1" applyFont="1" applyBorder="1" applyAlignment="1">
      <alignment vertical="center"/>
    </xf>
    <xf numFmtId="41" fontId="11" fillId="2" borderId="7" xfId="1" applyFont="1" applyFill="1" applyBorder="1" applyAlignment="1">
      <alignment vertical="center"/>
    </xf>
    <xf numFmtId="0" fontId="11" fillId="0" borderId="17" xfId="2" applyFont="1" applyBorder="1" applyAlignment="1">
      <alignment horizontal="left" vertical="center"/>
    </xf>
    <xf numFmtId="0" fontId="11" fillId="0" borderId="18" xfId="2" applyFont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9" fillId="0" borderId="6" xfId="2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41" fontId="10" fillId="0" borderId="18" xfId="0" applyNumberFormat="1" applyFont="1" applyBorder="1" applyAlignment="1">
      <alignment horizontal="center" vertical="center"/>
    </xf>
    <xf numFmtId="41" fontId="8" fillId="2" borderId="19" xfId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9" fillId="0" borderId="33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top"/>
    </xf>
    <xf numFmtId="41" fontId="8" fillId="2" borderId="18" xfId="1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 shrinkToFit="1"/>
    </xf>
    <xf numFmtId="41" fontId="10" fillId="2" borderId="18" xfId="1" applyFont="1" applyFill="1" applyBorder="1" applyAlignment="1">
      <alignment horizontal="center" vertical="center" shrinkToFit="1"/>
    </xf>
    <xf numFmtId="0" fontId="10" fillId="0" borderId="27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2" borderId="22" xfId="0" applyFont="1" applyFill="1" applyBorder="1" applyAlignment="1">
      <alignment horizontal="left" vertical="center" shrinkToFit="1"/>
    </xf>
    <xf numFmtId="0" fontId="10" fillId="2" borderId="23" xfId="0" applyFont="1" applyFill="1" applyBorder="1" applyAlignment="1">
      <alignment horizontal="left" vertical="center" shrinkToFit="1"/>
    </xf>
    <xf numFmtId="0" fontId="10" fillId="2" borderId="18" xfId="0" applyFont="1" applyFill="1" applyBorder="1" applyAlignment="1">
      <alignment horizontal="left" vertical="center" shrinkToFit="1"/>
    </xf>
    <xf numFmtId="0" fontId="8" fillId="2" borderId="20" xfId="0" applyFont="1" applyFill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10" fillId="2" borderId="6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0" fontId="10" fillId="0" borderId="25" xfId="0" applyFont="1" applyBorder="1" applyAlignment="1">
      <alignment vertical="center"/>
    </xf>
    <xf numFmtId="0" fontId="10" fillId="2" borderId="17" xfId="0" applyFont="1" applyFill="1" applyBorder="1" applyAlignment="1">
      <alignment horizontal="left" vertical="center" shrinkToFit="1"/>
    </xf>
    <xf numFmtId="0" fontId="8" fillId="2" borderId="18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8" fillId="2" borderId="33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41" fontId="10" fillId="2" borderId="19" xfId="1" applyFont="1" applyFill="1" applyBorder="1" applyAlignment="1">
      <alignment horizontal="right" vertical="center"/>
    </xf>
    <xf numFmtId="0" fontId="8" fillId="2" borderId="33" xfId="0" applyFont="1" applyFill="1" applyBorder="1" applyAlignment="1">
      <alignment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41" fontId="11" fillId="2" borderId="18" xfId="1" applyFont="1" applyFill="1" applyBorder="1" applyAlignment="1">
      <alignment vertical="center"/>
    </xf>
    <xf numFmtId="0" fontId="8" fillId="2" borderId="20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41" fontId="10" fillId="2" borderId="28" xfId="1" applyFont="1" applyFill="1" applyBorder="1" applyAlignment="1">
      <alignment horizontal="left" vertical="center" shrinkToFit="1"/>
    </xf>
    <xf numFmtId="0" fontId="10" fillId="2" borderId="27" xfId="0" applyFont="1" applyFill="1" applyBorder="1" applyAlignment="1">
      <alignment horizontal="left" vertical="center"/>
    </xf>
    <xf numFmtId="0" fontId="10" fillId="2" borderId="34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 shrinkToFit="1"/>
    </xf>
    <xf numFmtId="41" fontId="10" fillId="2" borderId="21" xfId="1" applyFont="1" applyFill="1" applyBorder="1" applyAlignment="1">
      <alignment horizontal="left" vertical="center" shrinkToFit="1"/>
    </xf>
    <xf numFmtId="0" fontId="8" fillId="2" borderId="22" xfId="0" applyFont="1" applyFill="1" applyBorder="1" applyAlignment="1">
      <alignment horizontal="left" vertical="center"/>
    </xf>
    <xf numFmtId="0" fontId="9" fillId="0" borderId="6" xfId="2" applyFont="1" applyBorder="1">
      <alignment vertical="center"/>
    </xf>
    <xf numFmtId="0" fontId="9" fillId="0" borderId="35" xfId="2" applyFont="1" applyBorder="1">
      <alignment vertical="center"/>
    </xf>
    <xf numFmtId="0" fontId="9" fillId="0" borderId="18" xfId="2" applyFont="1" applyBorder="1">
      <alignment vertical="center"/>
    </xf>
    <xf numFmtId="41" fontId="9" fillId="0" borderId="18" xfId="2" applyNumberFormat="1" applyFont="1" applyBorder="1">
      <alignment vertical="center"/>
    </xf>
    <xf numFmtId="41" fontId="9" fillId="0" borderId="35" xfId="2" applyNumberFormat="1" applyFont="1" applyBorder="1">
      <alignment vertical="center"/>
    </xf>
    <xf numFmtId="41" fontId="8" fillId="2" borderId="18" xfId="1" applyFont="1" applyFill="1" applyBorder="1" applyAlignment="1">
      <alignment horizontal="center" shrinkToFit="1"/>
    </xf>
    <xf numFmtId="0" fontId="10" fillId="2" borderId="20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 shrinkToFit="1"/>
    </xf>
    <xf numFmtId="41" fontId="10" fillId="2" borderId="7" xfId="1" applyFont="1" applyFill="1" applyBorder="1" applyAlignment="1">
      <alignment horizontal="right" vertical="center"/>
    </xf>
    <xf numFmtId="41" fontId="11" fillId="2" borderId="7" xfId="1" applyFont="1" applyFill="1" applyBorder="1" applyAlignment="1">
      <alignment horizontal="righ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 shrinkToFit="1"/>
    </xf>
    <xf numFmtId="0" fontId="8" fillId="0" borderId="36" xfId="0" applyFont="1" applyBorder="1"/>
    <xf numFmtId="0" fontId="8" fillId="0" borderId="37" xfId="0" applyFont="1" applyBorder="1" applyAlignment="1">
      <alignment horizontal="center"/>
    </xf>
    <xf numFmtId="41" fontId="8" fillId="0" borderId="37" xfId="1" applyFont="1" applyBorder="1" applyAlignment="1">
      <alignment horizontal="center"/>
    </xf>
    <xf numFmtId="41" fontId="8" fillId="0" borderId="38" xfId="1" applyFont="1" applyBorder="1"/>
    <xf numFmtId="0" fontId="8" fillId="2" borderId="39" xfId="0" applyFont="1" applyFill="1" applyBorder="1" applyAlignment="1">
      <alignment horizontal="left" vertical="center"/>
    </xf>
    <xf numFmtId="0" fontId="8" fillId="2" borderId="40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 shrinkToFit="1"/>
    </xf>
    <xf numFmtId="41" fontId="8" fillId="2" borderId="41" xfId="1" applyFont="1" applyFill="1" applyBorder="1" applyAlignment="1">
      <alignment horizontal="left" vertical="center" shrinkToFit="1"/>
    </xf>
    <xf numFmtId="41" fontId="9" fillId="2" borderId="37" xfId="1" applyFont="1" applyFill="1" applyBorder="1" applyAlignment="1">
      <alignment horizontal="right" vertical="center"/>
    </xf>
    <xf numFmtId="41" fontId="8" fillId="2" borderId="37" xfId="1" applyFont="1" applyFill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1" fontId="7" fillId="0" borderId="0" xfId="1" applyFont="1" applyBorder="1" applyAlignment="1">
      <alignment horizontal="center"/>
    </xf>
    <xf numFmtId="41" fontId="7" fillId="0" borderId="0" xfId="1" applyFont="1" applyBorder="1"/>
    <xf numFmtId="41" fontId="12" fillId="0" borderId="42" xfId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1" fontId="12" fillId="0" borderId="0" xfId="1" applyFont="1" applyBorder="1" applyAlignment="1">
      <alignment vertical="center"/>
    </xf>
    <xf numFmtId="41" fontId="13" fillId="0" borderId="0" xfId="0" applyNumberFormat="1" applyFont="1" applyAlignment="1">
      <alignment vertical="center"/>
    </xf>
    <xf numFmtId="0" fontId="12" fillId="0" borderId="0" xfId="0" applyFont="1"/>
    <xf numFmtId="41" fontId="12" fillId="0" borderId="0" xfId="1" applyFont="1"/>
    <xf numFmtId="41" fontId="13" fillId="0" borderId="0" xfId="1" applyFont="1"/>
    <xf numFmtId="41" fontId="12" fillId="0" borderId="0" xfId="1" applyFont="1" applyAlignment="1">
      <alignment vertical="center"/>
    </xf>
    <xf numFmtId="0" fontId="7" fillId="0" borderId="0" xfId="0" applyFont="1" applyAlignment="1">
      <alignment horizontal="center"/>
    </xf>
    <xf numFmtId="41" fontId="7" fillId="0" borderId="0" xfId="1" applyFont="1" applyAlignment="1">
      <alignment horizontal="center"/>
    </xf>
    <xf numFmtId="0" fontId="14" fillId="0" borderId="0" xfId="0" applyFont="1"/>
    <xf numFmtId="41" fontId="14" fillId="0" borderId="0" xfId="1" applyFont="1"/>
    <xf numFmtId="41" fontId="15" fillId="0" borderId="0" xfId="1" applyFont="1"/>
  </cellXfs>
  <cellStyles count="6">
    <cellStyle name="쉼표 [0]" xfId="1" builtinId="6"/>
    <cellStyle name="쉼표 [0] 2" xfId="3"/>
    <cellStyle name="표준" xfId="0" builtinId="0"/>
    <cellStyle name="표준 2" xfId="2"/>
    <cellStyle name="표준 2 2" xfId="4"/>
    <cellStyle name="표준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datasv\2013%20&#52509;&#44292;\2013-(B)&#52509;&#47924;&#54924;&#44228;-(a)&#44277;&#53685;\02-&#50696;&#44208;&#49328;&#49436;\2013\&#48512;&#49328;&#50689;&#46020;&#49884;&#45768;&#50612;&#53364;&#47101;%202013&#45380;%20&#50696;&#49328;&#49436;(&#52572;&#51333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칙"/>
      <sheetName val="총괄표"/>
      <sheetName val="세입"/>
      <sheetName val="세출"/>
    </sheetNames>
    <sheetDataSet>
      <sheetData sheetId="0"/>
      <sheetData sheetId="1"/>
      <sheetData sheetId="2">
        <row r="7">
          <cell r="D7">
            <v>200000000</v>
          </cell>
          <cell r="E7">
            <v>205000000</v>
          </cell>
        </row>
        <row r="9">
          <cell r="D9">
            <v>7200000</v>
          </cell>
          <cell r="E9">
            <v>7200000</v>
          </cell>
        </row>
        <row r="11">
          <cell r="D11">
            <v>9000000</v>
          </cell>
          <cell r="E11">
            <v>16000000</v>
          </cell>
        </row>
        <row r="13">
          <cell r="D13">
            <v>52000000</v>
          </cell>
          <cell r="E13">
            <v>45000000</v>
          </cell>
        </row>
        <row r="15">
          <cell r="D15">
            <v>22500000</v>
          </cell>
          <cell r="E15">
            <v>44000000</v>
          </cell>
        </row>
        <row r="17">
          <cell r="D17">
            <v>18200000</v>
          </cell>
          <cell r="E17">
            <v>32000000</v>
          </cell>
        </row>
        <row r="19">
          <cell r="D19">
            <v>15000000</v>
          </cell>
          <cell r="E19">
            <v>40000000</v>
          </cell>
        </row>
        <row r="21">
          <cell r="D21">
            <v>22500000</v>
          </cell>
          <cell r="E21">
            <v>40000000</v>
          </cell>
        </row>
        <row r="23">
          <cell r="D23">
            <v>2250000</v>
          </cell>
          <cell r="E23">
            <v>2250000</v>
          </cell>
        </row>
        <row r="25">
          <cell r="D25">
            <v>45900000</v>
          </cell>
          <cell r="E25">
            <v>77200000</v>
          </cell>
        </row>
        <row r="27">
          <cell r="D27">
            <v>27540000</v>
          </cell>
          <cell r="E27">
            <v>46320000</v>
          </cell>
        </row>
        <row r="29">
          <cell r="D29">
            <v>18000000</v>
          </cell>
          <cell r="E29">
            <v>22000000</v>
          </cell>
        </row>
        <row r="31">
          <cell r="D31">
            <v>3000000</v>
          </cell>
          <cell r="E31">
            <v>0</v>
          </cell>
        </row>
        <row r="35">
          <cell r="D35">
            <v>70000000</v>
          </cell>
          <cell r="E35">
            <v>86400000</v>
          </cell>
        </row>
        <row r="37">
          <cell r="D37">
            <v>35000000</v>
          </cell>
          <cell r="E37">
            <v>46800000</v>
          </cell>
        </row>
        <row r="39">
          <cell r="D39">
            <v>60000000</v>
          </cell>
          <cell r="E39">
            <v>134400000</v>
          </cell>
        </row>
        <row r="41">
          <cell r="D41">
            <v>23000000</v>
          </cell>
          <cell r="E41">
            <v>37200000</v>
          </cell>
        </row>
        <row r="43">
          <cell r="D43">
            <v>19000000</v>
          </cell>
          <cell r="E43">
            <v>24000000</v>
          </cell>
        </row>
        <row r="45">
          <cell r="D45">
            <v>13000000</v>
          </cell>
          <cell r="E45">
            <v>17280000</v>
          </cell>
        </row>
        <row r="47">
          <cell r="D47">
            <v>20400000</v>
          </cell>
          <cell r="E47">
            <v>24000000</v>
          </cell>
        </row>
        <row r="49">
          <cell r="D49">
            <v>1500000</v>
          </cell>
          <cell r="E49">
            <v>2000000</v>
          </cell>
        </row>
        <row r="51">
          <cell r="D51">
            <v>1000000</v>
          </cell>
          <cell r="E51">
            <v>1500000</v>
          </cell>
        </row>
        <row r="53">
          <cell r="D53">
            <v>0</v>
          </cell>
          <cell r="E53">
            <v>3000000</v>
          </cell>
        </row>
        <row r="55">
          <cell r="E55">
            <v>30000000</v>
          </cell>
        </row>
        <row r="56">
          <cell r="E56">
            <v>30000000</v>
          </cell>
        </row>
        <row r="57">
          <cell r="D57">
            <v>30000000</v>
          </cell>
          <cell r="E57">
            <v>30000000</v>
          </cell>
        </row>
        <row r="61">
          <cell r="E61">
            <v>44250000</v>
          </cell>
        </row>
        <row r="62">
          <cell r="D62">
            <v>5319804</v>
          </cell>
          <cell r="E62">
            <v>44250000</v>
          </cell>
        </row>
        <row r="72">
          <cell r="E72">
            <v>400000</v>
          </cell>
        </row>
        <row r="73">
          <cell r="E73">
            <v>400000</v>
          </cell>
        </row>
        <row r="74">
          <cell r="D74">
            <v>150000</v>
          </cell>
          <cell r="E74">
            <v>200000</v>
          </cell>
        </row>
        <row r="76">
          <cell r="D76">
            <v>2040196</v>
          </cell>
          <cell r="E76">
            <v>200000</v>
          </cell>
        </row>
      </sheetData>
      <sheetData sheetId="3">
        <row r="6">
          <cell r="E6">
            <v>204452000.22866666</v>
          </cell>
        </row>
        <row r="7">
          <cell r="D7">
            <v>129622000</v>
          </cell>
          <cell r="E7">
            <v>147648000</v>
          </cell>
        </row>
        <row r="13">
          <cell r="D13">
            <v>22284000</v>
          </cell>
          <cell r="E13">
            <v>23228000</v>
          </cell>
        </row>
        <row r="18">
          <cell r="D18">
            <v>12659000</v>
          </cell>
          <cell r="E18">
            <v>14239999.666666666</v>
          </cell>
        </row>
        <row r="19">
          <cell r="D19">
            <v>13900000</v>
          </cell>
          <cell r="E19">
            <v>15635999.562000001</v>
          </cell>
        </row>
        <row r="25">
          <cell r="D25">
            <v>1900000</v>
          </cell>
          <cell r="E25">
            <v>3700000</v>
          </cell>
        </row>
        <row r="30">
          <cell r="E30">
            <v>2400000</v>
          </cell>
        </row>
        <row r="31">
          <cell r="D31">
            <v>880000</v>
          </cell>
          <cell r="E31">
            <v>1200000</v>
          </cell>
        </row>
        <row r="33">
          <cell r="D33">
            <v>320000</v>
          </cell>
          <cell r="E33">
            <v>1200000</v>
          </cell>
        </row>
        <row r="36">
          <cell r="D36">
            <v>1300000</v>
          </cell>
          <cell r="E36">
            <v>2500000</v>
          </cell>
        </row>
        <row r="38">
          <cell r="D38">
            <v>11000000</v>
          </cell>
          <cell r="E38">
            <v>12400000</v>
          </cell>
        </row>
        <row r="44">
          <cell r="D44">
            <v>700000</v>
          </cell>
          <cell r="E44">
            <v>2880000</v>
          </cell>
        </row>
        <row r="49">
          <cell r="D49">
            <v>3200000</v>
          </cell>
          <cell r="E49">
            <v>5000000</v>
          </cell>
        </row>
        <row r="54">
          <cell r="D54">
            <v>200000</v>
          </cell>
          <cell r="E54">
            <v>1200000</v>
          </cell>
        </row>
        <row r="60">
          <cell r="D60">
            <v>2545000</v>
          </cell>
          <cell r="E60">
            <v>3000000</v>
          </cell>
        </row>
        <row r="62">
          <cell r="D62">
            <v>1700000</v>
          </cell>
          <cell r="E62">
            <v>2500000</v>
          </cell>
        </row>
        <row r="67">
          <cell r="D67">
            <v>0</v>
          </cell>
          <cell r="E67">
            <v>500000</v>
          </cell>
        </row>
        <row r="69">
          <cell r="D69">
            <v>18760000</v>
          </cell>
          <cell r="E69">
            <v>3000000</v>
          </cell>
        </row>
        <row r="71">
          <cell r="D71">
            <v>10200000</v>
          </cell>
          <cell r="E71">
            <v>1000000</v>
          </cell>
        </row>
        <row r="73">
          <cell r="E73">
            <v>4300000</v>
          </cell>
        </row>
        <row r="74">
          <cell r="D74">
            <v>300000</v>
          </cell>
          <cell r="E74">
            <v>2300000</v>
          </cell>
        </row>
        <row r="77">
          <cell r="D77">
            <v>50000</v>
          </cell>
          <cell r="E77">
            <v>1000000</v>
          </cell>
        </row>
        <row r="80">
          <cell r="D80">
            <v>900000</v>
          </cell>
          <cell r="E80">
            <v>1000000</v>
          </cell>
        </row>
        <row r="84">
          <cell r="D84">
            <v>72000000</v>
          </cell>
          <cell r="E84">
            <v>95000000</v>
          </cell>
        </row>
        <row r="87">
          <cell r="D87">
            <v>77000000</v>
          </cell>
          <cell r="E87">
            <v>92000000</v>
          </cell>
        </row>
        <row r="90">
          <cell r="D90">
            <v>80000000</v>
          </cell>
          <cell r="E90">
            <v>163400000</v>
          </cell>
        </row>
        <row r="93">
          <cell r="D93">
            <v>36500000</v>
          </cell>
          <cell r="E93">
            <v>68100000</v>
          </cell>
        </row>
        <row r="96">
          <cell r="D96">
            <v>30300000</v>
          </cell>
          <cell r="E96">
            <v>58000000</v>
          </cell>
        </row>
        <row r="99">
          <cell r="D99">
            <v>31500000</v>
          </cell>
          <cell r="E99">
            <v>55000000</v>
          </cell>
        </row>
        <row r="102">
          <cell r="D102">
            <v>22600000</v>
          </cell>
          <cell r="E102">
            <v>26300000</v>
          </cell>
        </row>
        <row r="105">
          <cell r="D105">
            <v>47400000</v>
          </cell>
          <cell r="E105">
            <v>79200000</v>
          </cell>
        </row>
        <row r="108">
          <cell r="D108">
            <v>28540000</v>
          </cell>
          <cell r="E108">
            <v>47820000</v>
          </cell>
        </row>
        <row r="111">
          <cell r="D111">
            <v>0</v>
          </cell>
          <cell r="E111">
            <v>3000000</v>
          </cell>
        </row>
        <row r="113">
          <cell r="D113">
            <v>18000000</v>
          </cell>
          <cell r="E113">
            <v>22000000</v>
          </cell>
        </row>
        <row r="115">
          <cell r="E115">
            <v>1000000</v>
          </cell>
        </row>
        <row r="116">
          <cell r="E116">
            <v>1000000</v>
          </cell>
        </row>
        <row r="117">
          <cell r="D117">
            <v>953614</v>
          </cell>
          <cell r="E117">
            <v>1000000</v>
          </cell>
        </row>
        <row r="118">
          <cell r="E118">
            <v>500000</v>
          </cell>
        </row>
        <row r="119">
          <cell r="E119">
            <v>500000</v>
          </cell>
        </row>
        <row r="120">
          <cell r="D120">
            <v>2010000</v>
          </cell>
          <cell r="E120">
            <v>500000</v>
          </cell>
        </row>
        <row r="122">
          <cell r="E122">
            <v>71080000</v>
          </cell>
        </row>
        <row r="123">
          <cell r="D123">
            <v>44250000</v>
          </cell>
        </row>
        <row r="135">
          <cell r="D135">
            <v>26386</v>
          </cell>
          <cell r="E135">
            <v>668000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abSelected="1" zoomScaleSheetLayoutView="100" workbookViewId="0">
      <selection sqref="A1:N1"/>
    </sheetView>
  </sheetViews>
  <sheetFormatPr defaultRowHeight="14.25"/>
  <cols>
    <col min="1" max="1" width="3.5546875" style="200" customWidth="1"/>
    <col min="2" max="2" width="5.77734375" style="200" customWidth="1"/>
    <col min="3" max="3" width="14.33203125" style="200" customWidth="1"/>
    <col min="4" max="6" width="13.6640625" style="201" customWidth="1"/>
    <col min="7" max="7" width="13.44140625" style="201" customWidth="1"/>
    <col min="8" max="8" width="4.77734375" style="200" customWidth="1"/>
    <col min="9" max="9" width="5.77734375" style="200" customWidth="1"/>
    <col min="10" max="10" width="14.33203125" style="200" customWidth="1"/>
    <col min="11" max="11" width="13.21875" style="201" customWidth="1"/>
    <col min="12" max="12" width="13.21875" style="202" customWidth="1"/>
    <col min="13" max="13" width="13.21875" style="201" customWidth="1"/>
    <col min="14" max="14" width="12.44140625" style="201" customWidth="1"/>
    <col min="15" max="15" width="9.33203125" style="201" bestFit="1" customWidth="1"/>
    <col min="16" max="16384" width="8.88671875" style="200"/>
  </cols>
  <sheetData>
    <row r="1" spans="1:15" s="3" customFormat="1" ht="3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s="3" customFormat="1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spans="1:15" s="3" customFormat="1" ht="23.25" customHeight="1">
      <c r="A3" s="5" t="s">
        <v>1</v>
      </c>
      <c r="B3" s="5"/>
      <c r="C3" s="5"/>
      <c r="D3" s="5"/>
      <c r="E3" s="5"/>
      <c r="F3" s="5"/>
      <c r="G3" s="5"/>
      <c r="H3" s="5" t="s">
        <v>2</v>
      </c>
      <c r="I3" s="5"/>
      <c r="J3" s="5"/>
      <c r="K3" s="5"/>
      <c r="L3" s="5"/>
      <c r="M3" s="5"/>
      <c r="N3" s="5"/>
      <c r="O3" s="2"/>
    </row>
    <row r="4" spans="1:15" s="8" customFormat="1" ht="18.75" customHeight="1" thickBo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s="19" customFormat="1" ht="27" customHeight="1" thickBot="1">
      <c r="A5" s="9" t="s">
        <v>4</v>
      </c>
      <c r="B5" s="10" t="s">
        <v>5</v>
      </c>
      <c r="C5" s="10" t="s">
        <v>6</v>
      </c>
      <c r="D5" s="11" t="s">
        <v>7</v>
      </c>
      <c r="E5" s="11" t="s">
        <v>8</v>
      </c>
      <c r="F5" s="12" t="s">
        <v>9</v>
      </c>
      <c r="G5" s="13" t="s">
        <v>10</v>
      </c>
      <c r="H5" s="14" t="s">
        <v>4</v>
      </c>
      <c r="I5" s="15" t="s">
        <v>5</v>
      </c>
      <c r="J5" s="16" t="s">
        <v>6</v>
      </c>
      <c r="K5" s="11" t="s">
        <v>11</v>
      </c>
      <c r="L5" s="17" t="s">
        <v>8</v>
      </c>
      <c r="M5" s="12" t="s">
        <v>9</v>
      </c>
      <c r="N5" s="13" t="s">
        <v>10</v>
      </c>
      <c r="O5" s="18"/>
    </row>
    <row r="6" spans="1:15" s="32" customFormat="1" ht="19.5" customHeight="1" thickTop="1">
      <c r="A6" s="20" t="s">
        <v>12</v>
      </c>
      <c r="B6" s="21"/>
      <c r="C6" s="21"/>
      <c r="D6" s="22">
        <f>D7+D22+D34+D40+D38</f>
        <v>723500000</v>
      </c>
      <c r="E6" s="22">
        <f>E7+E22+E34+E37+E40</f>
        <v>1028200000</v>
      </c>
      <c r="F6" s="23">
        <f>E6-D6</f>
        <v>304700000</v>
      </c>
      <c r="G6" s="24"/>
      <c r="H6" s="25" t="s">
        <v>13</v>
      </c>
      <c r="I6" s="26"/>
      <c r="J6" s="27"/>
      <c r="K6" s="28">
        <f>K7+K23+K28+K49+K52+K55+K58</f>
        <v>723500000</v>
      </c>
      <c r="L6" s="28">
        <f>L7+L23+L28+L49+L52+L55+L58</f>
        <v>1028200000.2286667</v>
      </c>
      <c r="M6" s="29">
        <f>L6-K6</f>
        <v>304700000.22866666</v>
      </c>
      <c r="N6" s="30"/>
      <c r="O6" s="31"/>
    </row>
    <row r="7" spans="1:15" s="32" customFormat="1" ht="19.5" customHeight="1">
      <c r="A7" s="33" t="s">
        <v>14</v>
      </c>
      <c r="B7" s="34"/>
      <c r="C7" s="34"/>
      <c r="D7" s="35">
        <f>D8</f>
        <v>443090000</v>
      </c>
      <c r="E7" s="35">
        <f>E8</f>
        <v>576970000</v>
      </c>
      <c r="F7" s="36">
        <f>E7-D7</f>
        <v>133880000</v>
      </c>
      <c r="G7" s="37"/>
      <c r="H7" s="38" t="s">
        <v>15</v>
      </c>
      <c r="I7" s="39"/>
      <c r="J7" s="40"/>
      <c r="K7" s="41">
        <f>K8+K14+K17</f>
        <v>197965000</v>
      </c>
      <c r="L7" s="41">
        <f>L8+L14+L17</f>
        <v>230832000.22866666</v>
      </c>
      <c r="M7" s="29">
        <f>L7-K7</f>
        <v>32867000.228666663</v>
      </c>
      <c r="N7" s="42"/>
      <c r="O7" s="31"/>
    </row>
    <row r="8" spans="1:15" s="32" customFormat="1" ht="19.5" customHeight="1">
      <c r="A8" s="43"/>
      <c r="B8" s="44" t="s">
        <v>14</v>
      </c>
      <c r="C8" s="34"/>
      <c r="D8" s="45">
        <f>SUM(D9:D21)</f>
        <v>443090000</v>
      </c>
      <c r="E8" s="45">
        <f>SUM(E9:E21)</f>
        <v>576970000</v>
      </c>
      <c r="F8" s="36">
        <f>E8-D8</f>
        <v>133880000</v>
      </c>
      <c r="G8" s="37"/>
      <c r="H8" s="46"/>
      <c r="I8" s="47" t="s">
        <v>16</v>
      </c>
      <c r="J8" s="48"/>
      <c r="K8" s="49">
        <f>SUM(K9:K13)</f>
        <v>180365000</v>
      </c>
      <c r="L8" s="50">
        <f>[1]세출!E6</f>
        <v>204452000.22866666</v>
      </c>
      <c r="M8" s="29">
        <f t="shared" ref="M8:M57" si="0">L8-K8</f>
        <v>24087000.228666663</v>
      </c>
      <c r="N8" s="51"/>
      <c r="O8" s="31"/>
    </row>
    <row r="9" spans="1:15" s="63" customFormat="1" ht="19.5" customHeight="1">
      <c r="A9" s="43"/>
      <c r="B9" s="52"/>
      <c r="C9" s="53" t="s">
        <v>17</v>
      </c>
      <c r="D9" s="54">
        <f>[1]세입!D7</f>
        <v>200000000</v>
      </c>
      <c r="E9" s="55">
        <f>[1]세입!E7</f>
        <v>205000000</v>
      </c>
      <c r="F9" s="56">
        <f>E9-D9</f>
        <v>5000000</v>
      </c>
      <c r="G9" s="37"/>
      <c r="H9" s="46"/>
      <c r="I9" s="57"/>
      <c r="J9" s="58" t="s">
        <v>18</v>
      </c>
      <c r="K9" s="59">
        <f>[1]세출!D7</f>
        <v>129622000</v>
      </c>
      <c r="L9" s="60">
        <f>[1]세출!E7</f>
        <v>147648000</v>
      </c>
      <c r="M9" s="61">
        <f t="shared" si="0"/>
        <v>18026000</v>
      </c>
      <c r="N9" s="51"/>
      <c r="O9" s="62"/>
    </row>
    <row r="10" spans="1:15" s="63" customFormat="1" ht="19.5" customHeight="1">
      <c r="A10" s="43"/>
      <c r="B10" s="52"/>
      <c r="C10" s="53" t="s">
        <v>19</v>
      </c>
      <c r="D10" s="54">
        <f>[1]세입!D9</f>
        <v>7200000</v>
      </c>
      <c r="E10" s="55">
        <f>[1]세입!E9</f>
        <v>7200000</v>
      </c>
      <c r="F10" s="56">
        <f t="shared" ref="F10:F19" si="1">E10-D10</f>
        <v>0</v>
      </c>
      <c r="G10" s="37"/>
      <c r="H10" s="46"/>
      <c r="I10" s="57"/>
      <c r="J10" s="64" t="s">
        <v>20</v>
      </c>
      <c r="K10" s="65">
        <f>[1]세출!D13</f>
        <v>22284000</v>
      </c>
      <c r="L10" s="60">
        <f>[1]세출!E13</f>
        <v>23228000</v>
      </c>
      <c r="M10" s="61">
        <f t="shared" si="0"/>
        <v>944000</v>
      </c>
      <c r="N10" s="51"/>
      <c r="O10" s="62"/>
    </row>
    <row r="11" spans="1:15" s="63" customFormat="1" ht="19.5" customHeight="1">
      <c r="A11" s="43"/>
      <c r="B11" s="52"/>
      <c r="C11" s="53" t="s">
        <v>21</v>
      </c>
      <c r="D11" s="54">
        <f>[1]세입!D11</f>
        <v>9000000</v>
      </c>
      <c r="E11" s="55">
        <f>[1]세입!E11</f>
        <v>16000000</v>
      </c>
      <c r="F11" s="56">
        <f t="shared" si="1"/>
        <v>7000000</v>
      </c>
      <c r="G11" s="37"/>
      <c r="H11" s="46"/>
      <c r="I11" s="57"/>
      <c r="J11" s="66" t="s">
        <v>22</v>
      </c>
      <c r="K11" s="67">
        <f>[1]세출!D18</f>
        <v>12659000</v>
      </c>
      <c r="L11" s="60">
        <f>[1]세출!E18</f>
        <v>14239999.666666666</v>
      </c>
      <c r="M11" s="61">
        <f>L11-K11</f>
        <v>1580999.666666666</v>
      </c>
      <c r="N11" s="51"/>
      <c r="O11" s="62"/>
    </row>
    <row r="12" spans="1:15" s="63" customFormat="1" ht="19.5" customHeight="1">
      <c r="A12" s="43"/>
      <c r="B12" s="52"/>
      <c r="C12" s="53" t="s">
        <v>23</v>
      </c>
      <c r="D12" s="54">
        <f>[1]세입!D13</f>
        <v>52000000</v>
      </c>
      <c r="E12" s="55">
        <f>[1]세입!E13</f>
        <v>45000000</v>
      </c>
      <c r="F12" s="56">
        <f>E12-D12</f>
        <v>-7000000</v>
      </c>
      <c r="G12" s="37"/>
      <c r="H12" s="46"/>
      <c r="I12" s="57"/>
      <c r="J12" s="66" t="s">
        <v>24</v>
      </c>
      <c r="K12" s="67">
        <f>[1]세출!D19</f>
        <v>13900000</v>
      </c>
      <c r="L12" s="60">
        <f>[1]세출!E19</f>
        <v>15635999.562000001</v>
      </c>
      <c r="M12" s="61">
        <f t="shared" si="0"/>
        <v>1735999.5620000008</v>
      </c>
      <c r="N12" s="51"/>
      <c r="O12" s="62"/>
    </row>
    <row r="13" spans="1:15" s="63" customFormat="1" ht="19.5" customHeight="1">
      <c r="A13" s="43"/>
      <c r="B13" s="52"/>
      <c r="C13" s="53" t="s">
        <v>25</v>
      </c>
      <c r="D13" s="54">
        <f>[1]세입!D15</f>
        <v>22500000</v>
      </c>
      <c r="E13" s="55">
        <f>[1]세입!E15</f>
        <v>44000000</v>
      </c>
      <c r="F13" s="56">
        <f t="shared" si="1"/>
        <v>21500000</v>
      </c>
      <c r="G13" s="37"/>
      <c r="H13" s="46"/>
      <c r="I13" s="57"/>
      <c r="J13" s="68" t="s">
        <v>26</v>
      </c>
      <c r="K13" s="69">
        <f>[1]세출!D25</f>
        <v>1900000</v>
      </c>
      <c r="L13" s="60">
        <f>[1]세출!E25</f>
        <v>3700000</v>
      </c>
      <c r="M13" s="61">
        <f t="shared" si="0"/>
        <v>1800000</v>
      </c>
      <c r="N13" s="51"/>
      <c r="O13" s="62"/>
    </row>
    <row r="14" spans="1:15" s="63" customFormat="1" ht="19.5" customHeight="1">
      <c r="A14" s="43"/>
      <c r="B14" s="52"/>
      <c r="C14" s="53" t="s">
        <v>27</v>
      </c>
      <c r="D14" s="54">
        <f>[1]세입!D17</f>
        <v>18200000</v>
      </c>
      <c r="E14" s="55">
        <f>[1]세입!E17</f>
        <v>32000000</v>
      </c>
      <c r="F14" s="56">
        <f t="shared" si="1"/>
        <v>13800000</v>
      </c>
      <c r="G14" s="37"/>
      <c r="H14" s="46"/>
      <c r="I14" s="70" t="s">
        <v>28</v>
      </c>
      <c r="J14" s="71"/>
      <c r="K14" s="72">
        <f>SUM(K15:K16)</f>
        <v>1200000</v>
      </c>
      <c r="L14" s="50">
        <f>[1]세출!E30</f>
        <v>2400000</v>
      </c>
      <c r="M14" s="29">
        <f t="shared" si="0"/>
        <v>1200000</v>
      </c>
      <c r="N14" s="51"/>
      <c r="O14" s="62"/>
    </row>
    <row r="15" spans="1:15" s="63" customFormat="1" ht="19.5" customHeight="1">
      <c r="A15" s="43"/>
      <c r="B15" s="52"/>
      <c r="C15" s="53" t="s">
        <v>29</v>
      </c>
      <c r="D15" s="54">
        <f>[1]세입!D19</f>
        <v>15000000</v>
      </c>
      <c r="E15" s="55">
        <f>[1]세입!E19</f>
        <v>40000000</v>
      </c>
      <c r="F15" s="56">
        <f t="shared" si="1"/>
        <v>25000000</v>
      </c>
      <c r="G15" s="37"/>
      <c r="H15" s="46"/>
      <c r="I15" s="73"/>
      <c r="J15" s="53" t="s">
        <v>30</v>
      </c>
      <c r="K15" s="54">
        <f>[1]세출!D31</f>
        <v>880000</v>
      </c>
      <c r="L15" s="60">
        <f>[1]세출!E31</f>
        <v>1200000</v>
      </c>
      <c r="M15" s="61">
        <f t="shared" si="0"/>
        <v>320000</v>
      </c>
      <c r="N15" s="51"/>
      <c r="O15" s="62"/>
    </row>
    <row r="16" spans="1:15" s="63" customFormat="1" ht="19.5" customHeight="1">
      <c r="A16" s="43"/>
      <c r="B16" s="52"/>
      <c r="C16" s="53" t="s">
        <v>31</v>
      </c>
      <c r="D16" s="54">
        <f>[1]세입!D21</f>
        <v>22500000</v>
      </c>
      <c r="E16" s="55">
        <f>[1]세입!E21</f>
        <v>40000000</v>
      </c>
      <c r="F16" s="56">
        <f t="shared" si="1"/>
        <v>17500000</v>
      </c>
      <c r="G16" s="37"/>
      <c r="H16" s="46"/>
      <c r="I16" s="74"/>
      <c r="J16" s="53" t="s">
        <v>32</v>
      </c>
      <c r="K16" s="75">
        <f>[1]세출!D33</f>
        <v>320000</v>
      </c>
      <c r="L16" s="60">
        <f>[1]세출!E33</f>
        <v>1200000</v>
      </c>
      <c r="M16" s="61">
        <f t="shared" si="0"/>
        <v>880000</v>
      </c>
      <c r="N16" s="51"/>
      <c r="O16" s="62"/>
    </row>
    <row r="17" spans="1:15" s="63" customFormat="1" ht="19.5" customHeight="1">
      <c r="A17" s="43"/>
      <c r="B17" s="52"/>
      <c r="C17" s="53" t="s">
        <v>33</v>
      </c>
      <c r="D17" s="54">
        <f>[1]세입!D23</f>
        <v>2250000</v>
      </c>
      <c r="E17" s="55">
        <f>[1]세입!E23</f>
        <v>2250000</v>
      </c>
      <c r="F17" s="56">
        <f t="shared" si="1"/>
        <v>0</v>
      </c>
      <c r="G17" s="37"/>
      <c r="H17" s="46"/>
      <c r="I17" s="76" t="s">
        <v>34</v>
      </c>
      <c r="J17" s="77"/>
      <c r="K17" s="49">
        <f>SUM(K18:K22)</f>
        <v>16400000</v>
      </c>
      <c r="L17" s="49">
        <f>SUM(L18:L22)</f>
        <v>23980000</v>
      </c>
      <c r="M17" s="29">
        <f>L17-K17</f>
        <v>7580000</v>
      </c>
      <c r="N17" s="51"/>
      <c r="O17" s="62"/>
    </row>
    <row r="18" spans="1:15" s="63" customFormat="1" ht="19.5" customHeight="1">
      <c r="A18" s="43"/>
      <c r="B18" s="52"/>
      <c r="C18" s="53" t="s">
        <v>35</v>
      </c>
      <c r="D18" s="54">
        <f>[1]세입!D25</f>
        <v>45900000</v>
      </c>
      <c r="E18" s="55">
        <f>[1]세입!E25</f>
        <v>77200000</v>
      </c>
      <c r="F18" s="56">
        <f t="shared" si="1"/>
        <v>31300000</v>
      </c>
      <c r="G18" s="37"/>
      <c r="H18" s="46"/>
      <c r="I18" s="73"/>
      <c r="J18" s="78" t="s">
        <v>36</v>
      </c>
      <c r="K18" s="79">
        <f>[1]세출!D36</f>
        <v>1300000</v>
      </c>
      <c r="L18" s="60">
        <f>[1]세출!E36</f>
        <v>2500000</v>
      </c>
      <c r="M18" s="61">
        <f t="shared" si="0"/>
        <v>1200000</v>
      </c>
      <c r="N18" s="51"/>
      <c r="O18" s="62"/>
    </row>
    <row r="19" spans="1:15" s="63" customFormat="1" ht="19.5" customHeight="1">
      <c r="A19" s="43"/>
      <c r="B19" s="52"/>
      <c r="C19" s="53" t="s">
        <v>37</v>
      </c>
      <c r="D19" s="54">
        <f>[1]세입!D27</f>
        <v>27540000</v>
      </c>
      <c r="E19" s="55">
        <f>[1]세입!E27</f>
        <v>46320000</v>
      </c>
      <c r="F19" s="56">
        <f t="shared" si="1"/>
        <v>18780000</v>
      </c>
      <c r="G19" s="37"/>
      <c r="H19" s="46"/>
      <c r="I19" s="73"/>
      <c r="J19" s="53" t="s">
        <v>38</v>
      </c>
      <c r="K19" s="54">
        <f>[1]세출!D38</f>
        <v>11000000</v>
      </c>
      <c r="L19" s="60">
        <f>[1]세출!E38</f>
        <v>12400000</v>
      </c>
      <c r="M19" s="61">
        <f>L19-K19</f>
        <v>1400000</v>
      </c>
      <c r="N19" s="51"/>
      <c r="O19" s="62"/>
    </row>
    <row r="20" spans="1:15" s="63" customFormat="1" ht="19.5" customHeight="1">
      <c r="A20" s="43"/>
      <c r="B20" s="52"/>
      <c r="C20" s="53" t="s">
        <v>39</v>
      </c>
      <c r="D20" s="54">
        <f>[1]세입!D29</f>
        <v>18000000</v>
      </c>
      <c r="E20" s="55">
        <f>[1]세입!E29</f>
        <v>22000000</v>
      </c>
      <c r="F20" s="56">
        <f>E20-D20</f>
        <v>4000000</v>
      </c>
      <c r="G20" s="37"/>
      <c r="H20" s="46"/>
      <c r="I20" s="73"/>
      <c r="J20" s="80" t="s">
        <v>40</v>
      </c>
      <c r="K20" s="54">
        <f>[1]세출!D44</f>
        <v>700000</v>
      </c>
      <c r="L20" s="60">
        <f>[1]세출!E44</f>
        <v>2880000</v>
      </c>
      <c r="M20" s="61">
        <f>L20-K20</f>
        <v>2180000</v>
      </c>
      <c r="N20" s="51"/>
      <c r="O20" s="62"/>
    </row>
    <row r="21" spans="1:15" s="63" customFormat="1" ht="19.5" customHeight="1">
      <c r="A21" s="81"/>
      <c r="B21" s="82"/>
      <c r="C21" s="53" t="s">
        <v>41</v>
      </c>
      <c r="D21" s="54">
        <f>[1]세입!D31</f>
        <v>3000000</v>
      </c>
      <c r="E21" s="55">
        <f>[1]세입!E31</f>
        <v>0</v>
      </c>
      <c r="F21" s="56">
        <f>E21-D21</f>
        <v>-3000000</v>
      </c>
      <c r="G21" s="37"/>
      <c r="H21" s="46"/>
      <c r="I21" s="73"/>
      <c r="J21" s="80" t="s">
        <v>42</v>
      </c>
      <c r="K21" s="54">
        <f>[1]세출!D49</f>
        <v>3200000</v>
      </c>
      <c r="L21" s="60">
        <f>[1]세출!E49</f>
        <v>5000000</v>
      </c>
      <c r="M21" s="61">
        <f>L21-K21</f>
        <v>1800000</v>
      </c>
      <c r="N21" s="51"/>
      <c r="O21" s="62"/>
    </row>
    <row r="22" spans="1:15" s="63" customFormat="1" ht="19.5" customHeight="1">
      <c r="A22" s="33" t="s">
        <v>43</v>
      </c>
      <c r="B22" s="34"/>
      <c r="C22" s="34"/>
      <c r="D22" s="35">
        <f>D23</f>
        <v>242900000</v>
      </c>
      <c r="E22" s="35">
        <f>E23</f>
        <v>376580000</v>
      </c>
      <c r="F22" s="36">
        <f>E22-D22</f>
        <v>133680000</v>
      </c>
      <c r="G22" s="37"/>
      <c r="H22" s="83"/>
      <c r="I22" s="84"/>
      <c r="J22" s="53" t="s">
        <v>44</v>
      </c>
      <c r="K22" s="54">
        <f>[1]세출!D54</f>
        <v>200000</v>
      </c>
      <c r="L22" s="60">
        <f>[1]세출!E54</f>
        <v>1200000</v>
      </c>
      <c r="M22" s="61">
        <f>L22-K22</f>
        <v>1000000</v>
      </c>
      <c r="N22" s="51"/>
      <c r="O22" s="62"/>
    </row>
    <row r="23" spans="1:15" s="63" customFormat="1" ht="19.5" customHeight="1">
      <c r="A23" s="43"/>
      <c r="B23" s="44" t="s">
        <v>43</v>
      </c>
      <c r="C23" s="34"/>
      <c r="D23" s="35">
        <f>SUM(D24:D33)</f>
        <v>242900000</v>
      </c>
      <c r="E23" s="35">
        <f>SUM(E24:E33)</f>
        <v>376580000</v>
      </c>
      <c r="F23" s="36">
        <f>E23-D23</f>
        <v>133680000</v>
      </c>
      <c r="G23" s="37"/>
      <c r="H23" s="85" t="s">
        <v>45</v>
      </c>
      <c r="I23" s="86"/>
      <c r="J23" s="87"/>
      <c r="K23" s="88">
        <f>K24</f>
        <v>4245000</v>
      </c>
      <c r="L23" s="88">
        <f>L24</f>
        <v>5500000</v>
      </c>
      <c r="M23" s="29">
        <f t="shared" si="0"/>
        <v>1255000</v>
      </c>
      <c r="N23" s="51"/>
      <c r="O23" s="62"/>
    </row>
    <row r="24" spans="1:15" s="63" customFormat="1" ht="19.5" customHeight="1">
      <c r="A24" s="43"/>
      <c r="B24" s="52"/>
      <c r="C24" s="53" t="s">
        <v>46</v>
      </c>
      <c r="D24" s="79">
        <f>[1]세입!D35</f>
        <v>70000000</v>
      </c>
      <c r="E24" s="55">
        <f>[1]세입!E35</f>
        <v>86400000</v>
      </c>
      <c r="F24" s="56">
        <f>E24-D24</f>
        <v>16400000</v>
      </c>
      <c r="G24" s="37"/>
      <c r="H24" s="43"/>
      <c r="I24" s="89" t="s">
        <v>47</v>
      </c>
      <c r="J24" s="90"/>
      <c r="K24" s="88">
        <f>SUM(K25:K27)</f>
        <v>4245000</v>
      </c>
      <c r="L24" s="88">
        <f>SUM(L25:L27)</f>
        <v>5500000</v>
      </c>
      <c r="M24" s="29">
        <f t="shared" si="0"/>
        <v>1255000</v>
      </c>
      <c r="N24" s="51"/>
      <c r="O24" s="62"/>
    </row>
    <row r="25" spans="1:15" s="63" customFormat="1" ht="19.5" customHeight="1">
      <c r="A25" s="43"/>
      <c r="B25" s="52"/>
      <c r="C25" s="53" t="s">
        <v>48</v>
      </c>
      <c r="D25" s="79">
        <f>[1]세입!D37</f>
        <v>35000000</v>
      </c>
      <c r="E25" s="55">
        <f>[1]세입!E37</f>
        <v>46800000</v>
      </c>
      <c r="F25" s="56">
        <f t="shared" ref="F25:F43" si="2">E25-D25</f>
        <v>11800000</v>
      </c>
      <c r="G25" s="37"/>
      <c r="H25" s="43"/>
      <c r="I25" s="91"/>
      <c r="J25" s="78" t="s">
        <v>47</v>
      </c>
      <c r="K25" s="79">
        <f>[1]세출!D59</f>
        <v>0</v>
      </c>
      <c r="L25" s="60">
        <f>[1]세출!E59</f>
        <v>0</v>
      </c>
      <c r="M25" s="61">
        <f>L25-K25</f>
        <v>0</v>
      </c>
      <c r="N25" s="51"/>
      <c r="O25" s="62"/>
    </row>
    <row r="26" spans="1:15" s="63" customFormat="1" ht="19.5" customHeight="1">
      <c r="A26" s="43"/>
      <c r="B26" s="52"/>
      <c r="C26" s="53" t="s">
        <v>49</v>
      </c>
      <c r="D26" s="79">
        <f>[1]세입!D39</f>
        <v>60000000</v>
      </c>
      <c r="E26" s="55">
        <f>[1]세입!E39</f>
        <v>134400000</v>
      </c>
      <c r="F26" s="56">
        <f>E26-D26</f>
        <v>74400000</v>
      </c>
      <c r="G26" s="37"/>
      <c r="H26" s="43"/>
      <c r="I26" s="92"/>
      <c r="J26" s="78" t="s">
        <v>50</v>
      </c>
      <c r="K26" s="79">
        <f>[1]세출!D60</f>
        <v>2545000</v>
      </c>
      <c r="L26" s="93">
        <f>[1]세출!E60</f>
        <v>3000000</v>
      </c>
      <c r="M26" s="61">
        <f>L26-K26</f>
        <v>455000</v>
      </c>
      <c r="N26" s="51"/>
      <c r="O26" s="62"/>
    </row>
    <row r="27" spans="1:15" s="63" customFormat="1" ht="19.5" customHeight="1">
      <c r="A27" s="43"/>
      <c r="B27" s="52"/>
      <c r="C27" s="53" t="s">
        <v>51</v>
      </c>
      <c r="D27" s="79">
        <f>[1]세입!D41</f>
        <v>23000000</v>
      </c>
      <c r="E27" s="55">
        <f>[1]세입!E41</f>
        <v>37200000</v>
      </c>
      <c r="F27" s="56">
        <f t="shared" si="2"/>
        <v>14200000</v>
      </c>
      <c r="G27" s="37"/>
      <c r="H27" s="81"/>
      <c r="I27" s="94"/>
      <c r="J27" s="78" t="s">
        <v>52</v>
      </c>
      <c r="K27" s="95">
        <f>[1]세출!D62</f>
        <v>1700000</v>
      </c>
      <c r="L27" s="93">
        <f>[1]세출!E62</f>
        <v>2500000</v>
      </c>
      <c r="M27" s="61">
        <f t="shared" si="0"/>
        <v>800000</v>
      </c>
      <c r="N27" s="51"/>
      <c r="O27" s="62"/>
    </row>
    <row r="28" spans="1:15" s="63" customFormat="1" ht="19.5" customHeight="1">
      <c r="A28" s="43"/>
      <c r="B28" s="52"/>
      <c r="C28" s="53" t="s">
        <v>53</v>
      </c>
      <c r="D28" s="79">
        <f>[1]세입!D43</f>
        <v>19000000</v>
      </c>
      <c r="E28" s="55">
        <f>[1]세입!E43</f>
        <v>24000000</v>
      </c>
      <c r="F28" s="56">
        <f t="shared" si="2"/>
        <v>5000000</v>
      </c>
      <c r="G28" s="37"/>
      <c r="H28" s="96" t="s">
        <v>54</v>
      </c>
      <c r="I28" s="97"/>
      <c r="J28" s="98"/>
      <c r="K28" s="41">
        <f>K29+K33+K37</f>
        <v>474050000</v>
      </c>
      <c r="L28" s="41">
        <f>L29+L33+L37</f>
        <v>718620000</v>
      </c>
      <c r="M28" s="29">
        <f t="shared" si="0"/>
        <v>244570000</v>
      </c>
      <c r="N28" s="51"/>
      <c r="O28" s="62"/>
    </row>
    <row r="29" spans="1:15" s="63" customFormat="1" ht="19.5" customHeight="1">
      <c r="A29" s="43"/>
      <c r="B29" s="52"/>
      <c r="C29" s="53" t="s">
        <v>55</v>
      </c>
      <c r="D29" s="79">
        <f>[1]세입!D45</f>
        <v>13000000</v>
      </c>
      <c r="E29" s="55">
        <f>[1]세입!E45</f>
        <v>17280000</v>
      </c>
      <c r="F29" s="56">
        <f t="shared" si="2"/>
        <v>4280000</v>
      </c>
      <c r="G29" s="37"/>
      <c r="H29" s="99"/>
      <c r="I29" s="100" t="s">
        <v>56</v>
      </c>
      <c r="J29" s="71"/>
      <c r="K29" s="41">
        <f>SUM(K30:K32)</f>
        <v>28960000</v>
      </c>
      <c r="L29" s="41">
        <f>SUM(L30:L32)</f>
        <v>4500000</v>
      </c>
      <c r="M29" s="29">
        <f t="shared" si="0"/>
        <v>-24460000</v>
      </c>
      <c r="N29" s="51"/>
      <c r="O29" s="62"/>
    </row>
    <row r="30" spans="1:15" s="63" customFormat="1" ht="19.5" customHeight="1">
      <c r="A30" s="43"/>
      <c r="B30" s="52"/>
      <c r="C30" s="53" t="s">
        <v>57</v>
      </c>
      <c r="D30" s="79">
        <f>[1]세입!D47</f>
        <v>20400000</v>
      </c>
      <c r="E30" s="55">
        <f>[1]세입!E47</f>
        <v>24000000</v>
      </c>
      <c r="F30" s="56">
        <f>E30-D30</f>
        <v>3600000</v>
      </c>
      <c r="G30" s="37"/>
      <c r="H30" s="99"/>
      <c r="I30" s="101"/>
      <c r="J30" s="78" t="s">
        <v>58</v>
      </c>
      <c r="K30" s="79">
        <f>[1]세출!D67</f>
        <v>0</v>
      </c>
      <c r="L30" s="93">
        <f>[1]세출!E67</f>
        <v>500000</v>
      </c>
      <c r="M30" s="61">
        <f>L30-K30</f>
        <v>500000</v>
      </c>
      <c r="N30" s="51"/>
      <c r="O30" s="62"/>
    </row>
    <row r="31" spans="1:15" s="63" customFormat="1" ht="20.100000000000001" customHeight="1">
      <c r="A31" s="43"/>
      <c r="B31" s="102" t="s">
        <v>59</v>
      </c>
      <c r="C31" s="53" t="s">
        <v>60</v>
      </c>
      <c r="D31" s="79">
        <f>[1]세입!D49</f>
        <v>1500000</v>
      </c>
      <c r="E31" s="55">
        <f>[1]세입!E49</f>
        <v>2000000</v>
      </c>
      <c r="F31" s="56">
        <f>E31-D31</f>
        <v>500000</v>
      </c>
      <c r="G31" s="37"/>
      <c r="H31" s="99"/>
      <c r="I31" s="101"/>
      <c r="J31" s="78" t="s">
        <v>61</v>
      </c>
      <c r="K31" s="79">
        <f>[1]세출!D69</f>
        <v>18760000</v>
      </c>
      <c r="L31" s="93">
        <f>[1]세출!E69</f>
        <v>3000000</v>
      </c>
      <c r="M31" s="61">
        <f t="shared" si="0"/>
        <v>-15760000</v>
      </c>
      <c r="N31" s="51"/>
      <c r="O31" s="62"/>
    </row>
    <row r="32" spans="1:15" s="63" customFormat="1" ht="20.100000000000001" customHeight="1">
      <c r="A32" s="43"/>
      <c r="B32" s="102"/>
      <c r="C32" s="103" t="s">
        <v>62</v>
      </c>
      <c r="D32" s="104">
        <f>[1]세입!D51</f>
        <v>1000000</v>
      </c>
      <c r="E32" s="105">
        <f>[1]세입!E51</f>
        <v>1500000</v>
      </c>
      <c r="F32" s="56">
        <f t="shared" si="2"/>
        <v>500000</v>
      </c>
      <c r="G32" s="37"/>
      <c r="H32" s="99"/>
      <c r="I32" s="101"/>
      <c r="J32" s="78" t="s">
        <v>63</v>
      </c>
      <c r="K32" s="79">
        <f>[1]세출!D71</f>
        <v>10200000</v>
      </c>
      <c r="L32" s="93">
        <f>[1]세출!E71</f>
        <v>1000000</v>
      </c>
      <c r="M32" s="61">
        <f>L32-K32</f>
        <v>-9200000</v>
      </c>
      <c r="N32" s="51"/>
      <c r="O32" s="62"/>
    </row>
    <row r="33" spans="1:15" s="63" customFormat="1" ht="20.100000000000001" customHeight="1">
      <c r="A33" s="43"/>
      <c r="B33" s="106"/>
      <c r="C33" s="103" t="s">
        <v>64</v>
      </c>
      <c r="D33" s="105">
        <f>[1]세입!D53</f>
        <v>0</v>
      </c>
      <c r="E33" s="105">
        <f>[1]세입!E53</f>
        <v>3000000</v>
      </c>
      <c r="F33" s="56">
        <f t="shared" si="2"/>
        <v>3000000</v>
      </c>
      <c r="G33" s="37"/>
      <c r="H33" s="99"/>
      <c r="I33" s="107" t="s">
        <v>65</v>
      </c>
      <c r="J33" s="108"/>
      <c r="K33" s="109">
        <f>SUM(K34:K36)</f>
        <v>1250000</v>
      </c>
      <c r="L33" s="110">
        <f>[1]세출!E73</f>
        <v>4300000</v>
      </c>
      <c r="M33" s="29">
        <f t="shared" si="0"/>
        <v>3050000</v>
      </c>
      <c r="N33" s="51"/>
      <c r="O33" s="62"/>
    </row>
    <row r="34" spans="1:15" s="63" customFormat="1" ht="19.5" customHeight="1">
      <c r="A34" s="111" t="s">
        <v>66</v>
      </c>
      <c r="B34" s="112"/>
      <c r="C34" s="112"/>
      <c r="D34" s="109">
        <f>D35</f>
        <v>30000000</v>
      </c>
      <c r="E34" s="109">
        <f>[1]세입!E55</f>
        <v>30000000</v>
      </c>
      <c r="F34" s="36">
        <f t="shared" si="2"/>
        <v>0</v>
      </c>
      <c r="G34" s="37"/>
      <c r="H34" s="99"/>
      <c r="I34" s="113"/>
      <c r="J34" s="78" t="s">
        <v>67</v>
      </c>
      <c r="K34" s="105">
        <f>[1]세출!D74</f>
        <v>300000</v>
      </c>
      <c r="L34" s="93">
        <f>[1]세출!E74</f>
        <v>2300000</v>
      </c>
      <c r="M34" s="61">
        <f t="shared" si="0"/>
        <v>2000000</v>
      </c>
      <c r="N34" s="51"/>
      <c r="O34" s="62"/>
    </row>
    <row r="35" spans="1:15" s="63" customFormat="1" ht="19.5" customHeight="1">
      <c r="A35" s="114"/>
      <c r="B35" s="115" t="s">
        <v>66</v>
      </c>
      <c r="C35" s="116"/>
      <c r="D35" s="117">
        <f>D36</f>
        <v>30000000</v>
      </c>
      <c r="E35" s="117">
        <f>[1]세입!E56</f>
        <v>30000000</v>
      </c>
      <c r="F35" s="36">
        <f t="shared" si="2"/>
        <v>0</v>
      </c>
      <c r="G35" s="118"/>
      <c r="H35" s="99"/>
      <c r="I35" s="119"/>
      <c r="J35" s="78" t="s">
        <v>68</v>
      </c>
      <c r="K35" s="105">
        <f>[1]세출!D77</f>
        <v>50000</v>
      </c>
      <c r="L35" s="93">
        <f>[1]세출!E77</f>
        <v>1000000</v>
      </c>
      <c r="M35" s="61">
        <f t="shared" si="0"/>
        <v>950000</v>
      </c>
      <c r="N35" s="51"/>
      <c r="O35" s="62"/>
    </row>
    <row r="36" spans="1:15" s="63" customFormat="1" ht="19.5" customHeight="1">
      <c r="A36" s="120"/>
      <c r="B36" s="121"/>
      <c r="C36" s="78" t="s">
        <v>69</v>
      </c>
      <c r="D36" s="122">
        <f>[1]세입!D57</f>
        <v>30000000</v>
      </c>
      <c r="E36" s="122">
        <f>[1]세입!E57</f>
        <v>30000000</v>
      </c>
      <c r="F36" s="56">
        <f t="shared" si="2"/>
        <v>0</v>
      </c>
      <c r="G36" s="118"/>
      <c r="H36" s="99"/>
      <c r="I36" s="123"/>
      <c r="J36" s="78" t="s">
        <v>70</v>
      </c>
      <c r="K36" s="105">
        <f>[1]세출!D80</f>
        <v>900000</v>
      </c>
      <c r="L36" s="93">
        <f>[1]세출!E80</f>
        <v>1000000</v>
      </c>
      <c r="M36" s="61">
        <f t="shared" si="0"/>
        <v>100000</v>
      </c>
      <c r="N36" s="51"/>
      <c r="O36" s="62"/>
    </row>
    <row r="37" spans="1:15" s="63" customFormat="1" ht="19.5" customHeight="1">
      <c r="A37" s="85" t="s">
        <v>71</v>
      </c>
      <c r="B37" s="124"/>
      <c r="C37" s="77"/>
      <c r="D37" s="122">
        <f>D38</f>
        <v>5319804</v>
      </c>
      <c r="E37" s="125">
        <f>E38</f>
        <v>44250000</v>
      </c>
      <c r="F37" s="36">
        <f t="shared" si="2"/>
        <v>38930196</v>
      </c>
      <c r="G37" s="37"/>
      <c r="H37" s="99"/>
      <c r="I37" s="126" t="s">
        <v>72</v>
      </c>
      <c r="J37" s="127"/>
      <c r="K37" s="49">
        <f>SUM(K38:K48)</f>
        <v>443840000</v>
      </c>
      <c r="L37" s="49">
        <f>SUM(L38:L48)</f>
        <v>709820000</v>
      </c>
      <c r="M37" s="29">
        <f>L37-K37</f>
        <v>265980000</v>
      </c>
      <c r="N37" s="51"/>
      <c r="O37" s="62"/>
    </row>
    <row r="38" spans="1:15" s="63" customFormat="1" ht="19.5" customHeight="1">
      <c r="A38" s="128"/>
      <c r="B38" s="129" t="s">
        <v>71</v>
      </c>
      <c r="C38" s="130"/>
      <c r="D38" s="125">
        <f>D39</f>
        <v>5319804</v>
      </c>
      <c r="E38" s="125">
        <f>[1]세입!E61</f>
        <v>44250000</v>
      </c>
      <c r="F38" s="36">
        <f t="shared" si="2"/>
        <v>38930196</v>
      </c>
      <c r="G38" s="37"/>
      <c r="H38" s="131"/>
      <c r="I38" s="132"/>
      <c r="J38" s="78" t="s">
        <v>73</v>
      </c>
      <c r="K38" s="75">
        <f>[1]세출!D84</f>
        <v>72000000</v>
      </c>
      <c r="L38" s="60">
        <f>[1]세출!E84</f>
        <v>95000000</v>
      </c>
      <c r="M38" s="61">
        <f t="shared" ref="M38:M48" si="3">L38-K38</f>
        <v>23000000</v>
      </c>
      <c r="N38" s="51"/>
      <c r="O38" s="62"/>
    </row>
    <row r="39" spans="1:15" s="63" customFormat="1" ht="19.5" customHeight="1">
      <c r="A39" s="133"/>
      <c r="B39" s="134"/>
      <c r="C39" s="78" t="s">
        <v>74</v>
      </c>
      <c r="D39" s="122">
        <f>[1]세입!D62</f>
        <v>5319804</v>
      </c>
      <c r="E39" s="122">
        <f>[1]세입!E62</f>
        <v>44250000</v>
      </c>
      <c r="F39" s="56">
        <f t="shared" si="2"/>
        <v>38930196</v>
      </c>
      <c r="G39" s="37"/>
      <c r="H39" s="131"/>
      <c r="I39" s="135"/>
      <c r="J39" s="78" t="s">
        <v>75</v>
      </c>
      <c r="K39" s="75">
        <f>[1]세출!D87</f>
        <v>77000000</v>
      </c>
      <c r="L39" s="60">
        <f>[1]세출!E87</f>
        <v>92000000</v>
      </c>
      <c r="M39" s="61">
        <f t="shared" si="3"/>
        <v>15000000</v>
      </c>
      <c r="N39" s="51"/>
      <c r="O39" s="62"/>
    </row>
    <row r="40" spans="1:15" s="63" customFormat="1" ht="19.5" customHeight="1">
      <c r="A40" s="136" t="s">
        <v>76</v>
      </c>
      <c r="B40" s="137"/>
      <c r="C40" s="137"/>
      <c r="D40" s="125">
        <f>D41</f>
        <v>2190196</v>
      </c>
      <c r="E40" s="125">
        <f>[1]세입!E72</f>
        <v>400000</v>
      </c>
      <c r="F40" s="36">
        <f t="shared" si="2"/>
        <v>-1790196</v>
      </c>
      <c r="G40" s="37"/>
      <c r="H40" s="131"/>
      <c r="I40" s="135"/>
      <c r="J40" s="53" t="s">
        <v>77</v>
      </c>
      <c r="K40" s="75">
        <f>[1]세출!D90</f>
        <v>80000000</v>
      </c>
      <c r="L40" s="60">
        <f>[1]세출!E90</f>
        <v>163400000</v>
      </c>
      <c r="M40" s="61">
        <f t="shared" si="3"/>
        <v>83400000</v>
      </c>
      <c r="N40" s="51"/>
      <c r="O40" s="62"/>
    </row>
    <row r="41" spans="1:15" s="63" customFormat="1" ht="19.5" customHeight="1">
      <c r="A41" s="138"/>
      <c r="B41" s="129" t="s">
        <v>76</v>
      </c>
      <c r="C41" s="130"/>
      <c r="D41" s="125">
        <f>SUM(D42:D43)</f>
        <v>2190196</v>
      </c>
      <c r="E41" s="125">
        <f>[1]세입!E73</f>
        <v>400000</v>
      </c>
      <c r="F41" s="36">
        <f t="shared" si="2"/>
        <v>-1790196</v>
      </c>
      <c r="G41" s="37"/>
      <c r="H41" s="131"/>
      <c r="I41" s="135"/>
      <c r="J41" s="53" t="s">
        <v>78</v>
      </c>
      <c r="K41" s="75">
        <f>[1]세출!D93</f>
        <v>36500000</v>
      </c>
      <c r="L41" s="60">
        <f>[1]세출!E93</f>
        <v>68100000</v>
      </c>
      <c r="M41" s="61">
        <f t="shared" si="3"/>
        <v>31600000</v>
      </c>
      <c r="N41" s="51"/>
      <c r="O41" s="62"/>
    </row>
    <row r="42" spans="1:15" s="63" customFormat="1" ht="19.5" customHeight="1">
      <c r="A42" s="139"/>
      <c r="B42" s="140"/>
      <c r="C42" s="78" t="s">
        <v>79</v>
      </c>
      <c r="D42" s="122">
        <f>[1]세입!D74</f>
        <v>150000</v>
      </c>
      <c r="E42" s="122">
        <f>[1]세입!E74</f>
        <v>200000</v>
      </c>
      <c r="F42" s="56">
        <f t="shared" si="2"/>
        <v>50000</v>
      </c>
      <c r="G42" s="37"/>
      <c r="H42" s="131"/>
      <c r="I42" s="135"/>
      <c r="J42" s="53" t="s">
        <v>80</v>
      </c>
      <c r="K42" s="75">
        <f>[1]세출!D96</f>
        <v>30300000</v>
      </c>
      <c r="L42" s="60">
        <f>[1]세출!E96</f>
        <v>58000000</v>
      </c>
      <c r="M42" s="61">
        <f t="shared" si="3"/>
        <v>27700000</v>
      </c>
      <c r="N42" s="51"/>
      <c r="O42" s="62"/>
    </row>
    <row r="43" spans="1:15" s="63" customFormat="1" ht="19.5" customHeight="1">
      <c r="A43" s="139"/>
      <c r="B43" s="137"/>
      <c r="C43" s="78" t="s">
        <v>81</v>
      </c>
      <c r="D43" s="122">
        <f>[1]세입!D76</f>
        <v>2040196</v>
      </c>
      <c r="E43" s="122">
        <f>[1]세입!E76</f>
        <v>200000</v>
      </c>
      <c r="F43" s="56">
        <f t="shared" si="2"/>
        <v>-1840196</v>
      </c>
      <c r="G43" s="141"/>
      <c r="H43" s="131"/>
      <c r="I43" s="135"/>
      <c r="J43" s="53" t="s">
        <v>82</v>
      </c>
      <c r="K43" s="75">
        <f>[1]세출!D99</f>
        <v>31500000</v>
      </c>
      <c r="L43" s="60">
        <f>[1]세출!E99</f>
        <v>55000000</v>
      </c>
      <c r="M43" s="61">
        <f t="shared" si="3"/>
        <v>23500000</v>
      </c>
      <c r="N43" s="51"/>
      <c r="O43" s="62"/>
    </row>
    <row r="44" spans="1:15" s="63" customFormat="1" ht="19.5" customHeight="1">
      <c r="A44" s="142"/>
      <c r="B44" s="143"/>
      <c r="C44" s="143"/>
      <c r="D44" s="122"/>
      <c r="E44" s="122"/>
      <c r="F44" s="122"/>
      <c r="G44" s="141"/>
      <c r="H44" s="131"/>
      <c r="I44" s="135"/>
      <c r="J44" s="53" t="s">
        <v>83</v>
      </c>
      <c r="K44" s="75">
        <f>[1]세출!D102</f>
        <v>22600000</v>
      </c>
      <c r="L44" s="60">
        <f>[1]세출!E102</f>
        <v>26300000</v>
      </c>
      <c r="M44" s="61">
        <f t="shared" si="3"/>
        <v>3700000</v>
      </c>
      <c r="N44" s="51"/>
      <c r="O44" s="62"/>
    </row>
    <row r="45" spans="1:15" s="63" customFormat="1" ht="19.5" customHeight="1">
      <c r="A45" s="142"/>
      <c r="B45" s="143"/>
      <c r="C45" s="143"/>
      <c r="D45" s="122"/>
      <c r="E45" s="122"/>
      <c r="F45" s="122"/>
      <c r="G45" s="141"/>
      <c r="H45" s="131"/>
      <c r="I45" s="135"/>
      <c r="J45" s="53" t="s">
        <v>84</v>
      </c>
      <c r="K45" s="75">
        <f>[1]세출!D105</f>
        <v>47400000</v>
      </c>
      <c r="L45" s="60">
        <f>[1]세출!E105</f>
        <v>79200000</v>
      </c>
      <c r="M45" s="61">
        <f t="shared" si="3"/>
        <v>31800000</v>
      </c>
      <c r="N45" s="51"/>
      <c r="O45" s="62"/>
    </row>
    <row r="46" spans="1:15" s="63" customFormat="1" ht="19.5" customHeight="1">
      <c r="A46" s="142"/>
      <c r="B46" s="143"/>
      <c r="C46" s="143"/>
      <c r="D46" s="122"/>
      <c r="E46" s="122"/>
      <c r="F46" s="122"/>
      <c r="G46" s="141"/>
      <c r="H46" s="131"/>
      <c r="I46" s="135"/>
      <c r="J46" s="78" t="s">
        <v>85</v>
      </c>
      <c r="K46" s="75">
        <f>[1]세출!D108</f>
        <v>28540000</v>
      </c>
      <c r="L46" s="60">
        <f>[1]세출!E108</f>
        <v>47820000</v>
      </c>
      <c r="M46" s="61">
        <f t="shared" si="3"/>
        <v>19280000</v>
      </c>
      <c r="N46" s="51"/>
      <c r="O46" s="62"/>
    </row>
    <row r="47" spans="1:15" s="63" customFormat="1" ht="19.5" customHeight="1">
      <c r="A47" s="142"/>
      <c r="B47" s="143"/>
      <c r="C47" s="143"/>
      <c r="D47" s="122"/>
      <c r="E47" s="122"/>
      <c r="F47" s="122"/>
      <c r="G47" s="141"/>
      <c r="H47" s="131"/>
      <c r="I47" s="135"/>
      <c r="J47" s="53" t="s">
        <v>86</v>
      </c>
      <c r="K47" s="75">
        <f>[1]세출!D111</f>
        <v>0</v>
      </c>
      <c r="L47" s="60">
        <f>[1]세출!E111</f>
        <v>3000000</v>
      </c>
      <c r="M47" s="61">
        <f>L47-K47</f>
        <v>3000000</v>
      </c>
      <c r="N47" s="51"/>
      <c r="O47" s="62"/>
    </row>
    <row r="48" spans="1:15" s="63" customFormat="1" ht="19.5" customHeight="1">
      <c r="A48" s="142"/>
      <c r="B48" s="143"/>
      <c r="C48" s="143"/>
      <c r="D48" s="122"/>
      <c r="E48" s="122"/>
      <c r="F48" s="122"/>
      <c r="G48" s="141"/>
      <c r="H48" s="131"/>
      <c r="I48" s="135"/>
      <c r="J48" s="78" t="s">
        <v>87</v>
      </c>
      <c r="K48" s="75">
        <f>[1]세출!D113</f>
        <v>18000000</v>
      </c>
      <c r="L48" s="60">
        <f>[1]세출!E113</f>
        <v>22000000</v>
      </c>
      <c r="M48" s="61">
        <f t="shared" si="3"/>
        <v>4000000</v>
      </c>
      <c r="N48" s="51"/>
      <c r="O48" s="62"/>
    </row>
    <row r="49" spans="1:15" s="63" customFormat="1" ht="19.5" customHeight="1">
      <c r="A49" s="142"/>
      <c r="B49" s="143"/>
      <c r="C49" s="143"/>
      <c r="D49" s="122"/>
      <c r="E49" s="122"/>
      <c r="F49" s="122"/>
      <c r="G49" s="141"/>
      <c r="H49" s="144" t="s">
        <v>88</v>
      </c>
      <c r="I49" s="145"/>
      <c r="J49" s="146"/>
      <c r="K49" s="41">
        <f>K50</f>
        <v>953614</v>
      </c>
      <c r="L49" s="147">
        <f>[1]세출!E115</f>
        <v>1000000</v>
      </c>
      <c r="M49" s="29">
        <f>L49-K49</f>
        <v>46386</v>
      </c>
      <c r="N49" s="51"/>
      <c r="O49" s="62"/>
    </row>
    <row r="50" spans="1:15" s="63" customFormat="1" ht="19.5" customHeight="1">
      <c r="A50" s="142"/>
      <c r="B50" s="143"/>
      <c r="C50" s="143"/>
      <c r="D50" s="122"/>
      <c r="E50" s="122"/>
      <c r="F50" s="122"/>
      <c r="G50" s="141"/>
      <c r="H50" s="148"/>
      <c r="I50" s="149" t="s">
        <v>88</v>
      </c>
      <c r="J50" s="146"/>
      <c r="K50" s="88">
        <f>K51</f>
        <v>953614</v>
      </c>
      <c r="L50" s="147">
        <f>[1]세출!E116</f>
        <v>1000000</v>
      </c>
      <c r="M50" s="29">
        <f>L50-K50</f>
        <v>46386</v>
      </c>
      <c r="N50" s="51"/>
      <c r="O50" s="62"/>
    </row>
    <row r="51" spans="1:15" s="63" customFormat="1" ht="19.5" customHeight="1">
      <c r="A51" s="150"/>
      <c r="B51" s="151"/>
      <c r="C51" s="151"/>
      <c r="D51" s="125"/>
      <c r="E51" s="125"/>
      <c r="F51" s="125"/>
      <c r="G51" s="141"/>
      <c r="H51" s="152"/>
      <c r="I51" s="153"/>
      <c r="J51" s="78" t="s">
        <v>89</v>
      </c>
      <c r="K51" s="79">
        <f>[1]세출!D117</f>
        <v>953614</v>
      </c>
      <c r="L51" s="93">
        <f>[1]세출!E117</f>
        <v>1000000</v>
      </c>
      <c r="M51" s="61">
        <f t="shared" si="0"/>
        <v>46386</v>
      </c>
      <c r="N51" s="51"/>
      <c r="O51" s="62"/>
    </row>
    <row r="52" spans="1:15" s="63" customFormat="1" ht="19.5" customHeight="1">
      <c r="A52" s="142"/>
      <c r="B52" s="143"/>
      <c r="C52" s="143"/>
      <c r="D52" s="122"/>
      <c r="E52" s="122"/>
      <c r="F52" s="122"/>
      <c r="G52" s="37"/>
      <c r="H52" s="144" t="s">
        <v>90</v>
      </c>
      <c r="I52" s="145"/>
      <c r="J52" s="146"/>
      <c r="K52" s="154">
        <f>K53</f>
        <v>2010000</v>
      </c>
      <c r="L52" s="147">
        <f>[1]세출!E118</f>
        <v>500000</v>
      </c>
      <c r="M52" s="29">
        <f>L52-K52</f>
        <v>-1510000</v>
      </c>
      <c r="N52" s="51"/>
      <c r="O52" s="62"/>
    </row>
    <row r="53" spans="1:15" s="63" customFormat="1" ht="19.5" customHeight="1">
      <c r="A53" s="142"/>
      <c r="B53" s="143"/>
      <c r="C53" s="143"/>
      <c r="D53" s="122"/>
      <c r="E53" s="122"/>
      <c r="F53" s="122"/>
      <c r="G53" s="37"/>
      <c r="H53" s="148"/>
      <c r="I53" s="155" t="s">
        <v>90</v>
      </c>
      <c r="J53" s="77"/>
      <c r="K53" s="154">
        <f>K54</f>
        <v>2010000</v>
      </c>
      <c r="L53" s="147">
        <f>[1]세출!E119</f>
        <v>500000</v>
      </c>
      <c r="M53" s="29">
        <f>L53-K53</f>
        <v>-1510000</v>
      </c>
      <c r="N53" s="51"/>
      <c r="O53" s="62"/>
    </row>
    <row r="54" spans="1:15" s="63" customFormat="1" ht="19.5" customHeight="1">
      <c r="A54" s="150"/>
      <c r="B54" s="151"/>
      <c r="C54" s="151"/>
      <c r="D54" s="125"/>
      <c r="E54" s="125"/>
      <c r="F54" s="125"/>
      <c r="G54" s="141"/>
      <c r="H54" s="156"/>
      <c r="I54" s="157"/>
      <c r="J54" s="158" t="s">
        <v>90</v>
      </c>
      <c r="K54" s="159">
        <f>[1]세출!D120</f>
        <v>2010000</v>
      </c>
      <c r="L54" s="93">
        <f>[1]세출!E120</f>
        <v>500000</v>
      </c>
      <c r="M54" s="61">
        <f t="shared" si="0"/>
        <v>-1510000</v>
      </c>
      <c r="N54" s="51"/>
      <c r="O54" s="62"/>
    </row>
    <row r="55" spans="1:15" s="63" customFormat="1" ht="19.5" customHeight="1">
      <c r="A55" s="142"/>
      <c r="B55" s="143"/>
      <c r="C55" s="143"/>
      <c r="D55" s="122"/>
      <c r="E55" s="122"/>
      <c r="F55" s="122"/>
      <c r="G55" s="141"/>
      <c r="H55" s="144" t="s">
        <v>71</v>
      </c>
      <c r="I55" s="145"/>
      <c r="J55" s="146"/>
      <c r="K55" s="159">
        <f>K56</f>
        <v>44250000</v>
      </c>
      <c r="L55" s="147">
        <f>L56</f>
        <v>71080000</v>
      </c>
      <c r="M55" s="29">
        <f t="shared" si="0"/>
        <v>26830000</v>
      </c>
      <c r="N55" s="51"/>
      <c r="O55" s="62"/>
    </row>
    <row r="56" spans="1:15" s="63" customFormat="1" ht="19.5" customHeight="1">
      <c r="A56" s="142"/>
      <c r="B56" s="143"/>
      <c r="C56" s="143"/>
      <c r="D56" s="122"/>
      <c r="E56" s="122"/>
      <c r="F56" s="122"/>
      <c r="G56" s="141"/>
      <c r="H56" s="160"/>
      <c r="I56" s="97" t="s">
        <v>71</v>
      </c>
      <c r="J56" s="77"/>
      <c r="K56" s="159">
        <f>K57</f>
        <v>44250000</v>
      </c>
      <c r="L56" s="147">
        <f>[1]세출!E122</f>
        <v>71080000</v>
      </c>
      <c r="M56" s="29">
        <f t="shared" si="0"/>
        <v>26830000</v>
      </c>
      <c r="N56" s="51"/>
      <c r="O56" s="62"/>
    </row>
    <row r="57" spans="1:15" s="63" customFormat="1" ht="19.5" customHeight="1">
      <c r="A57" s="142"/>
      <c r="B57" s="143"/>
      <c r="C57" s="143"/>
      <c r="D57" s="122"/>
      <c r="E57" s="122"/>
      <c r="F57" s="122"/>
      <c r="G57" s="37"/>
      <c r="H57" s="161"/>
      <c r="I57" s="162"/>
      <c r="J57" s="163" t="s">
        <v>91</v>
      </c>
      <c r="K57" s="164">
        <f>[1]세출!D123</f>
        <v>44250000</v>
      </c>
      <c r="L57" s="165">
        <f>L56</f>
        <v>71080000</v>
      </c>
      <c r="M57" s="61">
        <f t="shared" si="0"/>
        <v>26830000</v>
      </c>
      <c r="N57" s="51"/>
      <c r="O57" s="62"/>
    </row>
    <row r="58" spans="1:15" s="63" customFormat="1" ht="19.5" customHeight="1">
      <c r="A58" s="142"/>
      <c r="B58" s="143"/>
      <c r="C58" s="143"/>
      <c r="D58" s="122"/>
      <c r="E58" s="166"/>
      <c r="F58" s="166"/>
      <c r="G58" s="37"/>
      <c r="H58" s="167" t="s">
        <v>92</v>
      </c>
      <c r="I58" s="168"/>
      <c r="J58" s="169"/>
      <c r="K58" s="170">
        <f>K59</f>
        <v>26386</v>
      </c>
      <c r="L58" s="171">
        <f>L59</f>
        <v>668000</v>
      </c>
      <c r="M58" s="29">
        <f>L58-K58</f>
        <v>641614</v>
      </c>
      <c r="N58" s="51"/>
      <c r="O58" s="62"/>
    </row>
    <row r="59" spans="1:15" s="63" customFormat="1" ht="19.5" customHeight="1">
      <c r="A59" s="142"/>
      <c r="B59" s="143"/>
      <c r="C59" s="143"/>
      <c r="D59" s="122"/>
      <c r="E59" s="166"/>
      <c r="F59" s="166"/>
      <c r="G59" s="37"/>
      <c r="H59" s="160"/>
      <c r="I59" s="172" t="s">
        <v>92</v>
      </c>
      <c r="J59" s="173"/>
      <c r="K59" s="49">
        <f>K60</f>
        <v>26386</v>
      </c>
      <c r="L59" s="50">
        <f>L60</f>
        <v>668000</v>
      </c>
      <c r="M59" s="29">
        <f>L59-K59</f>
        <v>641614</v>
      </c>
      <c r="N59" s="51"/>
      <c r="O59" s="62"/>
    </row>
    <row r="60" spans="1:15" s="63" customFormat="1" ht="19.5" customHeight="1" thickBot="1">
      <c r="A60" s="174"/>
      <c r="B60" s="175"/>
      <c r="C60" s="175"/>
      <c r="D60" s="176"/>
      <c r="E60" s="176"/>
      <c r="F60" s="176"/>
      <c r="G60" s="177"/>
      <c r="H60" s="178"/>
      <c r="I60" s="179"/>
      <c r="J60" s="180" t="s">
        <v>92</v>
      </c>
      <c r="K60" s="181">
        <f>[1]세출!D135</f>
        <v>26386</v>
      </c>
      <c r="L60" s="182">
        <f>[1]세출!E135</f>
        <v>668000</v>
      </c>
      <c r="M60" s="183">
        <f>L60-K60</f>
        <v>641614</v>
      </c>
      <c r="N60" s="184"/>
      <c r="O60" s="62"/>
    </row>
    <row r="61" spans="1:15" s="63" customFormat="1" ht="19.5" customHeight="1">
      <c r="A61" s="185"/>
      <c r="B61" s="186"/>
      <c r="C61" s="186"/>
      <c r="D61" s="187"/>
      <c r="E61" s="187"/>
      <c r="F61" s="187"/>
      <c r="G61" s="188"/>
      <c r="H61" s="189"/>
      <c r="I61" s="190"/>
      <c r="J61" s="190"/>
      <c r="K61" s="190"/>
      <c r="L61" s="191"/>
      <c r="M61" s="190"/>
      <c r="N61" s="190"/>
      <c r="O61" s="62"/>
    </row>
    <row r="62" spans="1:15" s="63" customFormat="1" ht="19.5" customHeight="1">
      <c r="A62" s="185"/>
      <c r="B62" s="186"/>
      <c r="C62" s="186"/>
      <c r="D62" s="187"/>
      <c r="E62" s="187"/>
      <c r="F62" s="187"/>
      <c r="G62" s="188"/>
      <c r="H62" s="192"/>
      <c r="I62" s="190"/>
      <c r="J62" s="190"/>
      <c r="K62" s="190"/>
      <c r="L62" s="193"/>
      <c r="M62" s="190"/>
      <c r="N62" s="190"/>
      <c r="O62" s="62"/>
    </row>
    <row r="63" spans="1:15" s="190" customFormat="1" ht="19.5" customHeight="1">
      <c r="A63" s="185"/>
      <c r="B63" s="186"/>
      <c r="C63" s="186"/>
      <c r="D63" s="187"/>
      <c r="E63" s="187"/>
      <c r="F63" s="187"/>
      <c r="G63" s="188"/>
      <c r="H63" s="194"/>
      <c r="I63" s="194"/>
      <c r="J63" s="194"/>
      <c r="K63" s="195"/>
      <c r="L63" s="196"/>
      <c r="M63" s="195"/>
      <c r="N63" s="195"/>
      <c r="O63" s="197"/>
    </row>
    <row r="64" spans="1:15" s="190" customFormat="1" ht="19.5" customHeight="1">
      <c r="A64" s="3"/>
      <c r="B64" s="198"/>
      <c r="C64" s="198"/>
      <c r="D64" s="199"/>
      <c r="E64" s="199"/>
      <c r="F64" s="199"/>
      <c r="G64" s="2"/>
      <c r="H64" s="200"/>
      <c r="I64" s="200"/>
      <c r="J64" s="200"/>
      <c r="K64" s="201"/>
      <c r="L64" s="202"/>
      <c r="M64" s="201"/>
      <c r="N64" s="201"/>
    </row>
    <row r="65" spans="1:15" s="190" customFormat="1" ht="19.5" customHeight="1">
      <c r="A65" s="3"/>
      <c r="B65" s="198"/>
      <c r="C65" s="198"/>
      <c r="D65" s="199"/>
      <c r="E65" s="199"/>
      <c r="F65" s="199"/>
      <c r="G65" s="2"/>
      <c r="H65" s="200"/>
      <c r="I65" s="200"/>
      <c r="J65" s="200"/>
      <c r="K65" s="201"/>
      <c r="L65" s="202"/>
      <c r="M65" s="201"/>
      <c r="N65" s="201"/>
    </row>
    <row r="66" spans="1:15" s="190" customFormat="1" ht="15.95" customHeight="1">
      <c r="A66" s="3"/>
      <c r="B66" s="198"/>
      <c r="C66" s="198"/>
      <c r="D66" s="199"/>
      <c r="E66" s="199"/>
      <c r="F66" s="199"/>
      <c r="G66" s="2"/>
      <c r="H66" s="200"/>
      <c r="I66" s="200"/>
      <c r="J66" s="200"/>
      <c r="K66" s="201"/>
      <c r="L66" s="202"/>
      <c r="M66" s="201"/>
      <c r="N66" s="201"/>
    </row>
    <row r="67" spans="1:15" s="190" customFormat="1" ht="15.95" customHeight="1">
      <c r="A67" s="3"/>
      <c r="B67" s="198"/>
      <c r="C67" s="198"/>
      <c r="D67" s="199"/>
      <c r="E67" s="199"/>
      <c r="F67" s="199"/>
      <c r="G67" s="2"/>
      <c r="H67" s="200"/>
      <c r="I67" s="200"/>
      <c r="J67" s="200"/>
      <c r="K67" s="201"/>
      <c r="L67" s="202"/>
      <c r="M67" s="201"/>
      <c r="N67" s="201"/>
      <c r="O67" s="197"/>
    </row>
    <row r="68" spans="1:15" s="190" customFormat="1" ht="15.95" customHeight="1">
      <c r="A68" s="3"/>
      <c r="B68" s="198"/>
      <c r="C68" s="198"/>
      <c r="D68" s="199"/>
      <c r="E68" s="199"/>
      <c r="F68" s="199"/>
      <c r="G68" s="2"/>
      <c r="H68" s="200"/>
      <c r="I68" s="200"/>
      <c r="J68" s="200"/>
      <c r="K68" s="201"/>
      <c r="L68" s="202"/>
      <c r="M68" s="201"/>
      <c r="N68" s="201"/>
      <c r="O68" s="197"/>
    </row>
    <row r="69" spans="1:15" s="190" customFormat="1">
      <c r="A69" s="3"/>
      <c r="B69" s="198"/>
      <c r="C69" s="198"/>
      <c r="D69" s="199"/>
      <c r="E69" s="199"/>
      <c r="F69" s="199"/>
      <c r="G69" s="2"/>
      <c r="H69" s="200"/>
      <c r="I69" s="200"/>
      <c r="J69" s="200"/>
      <c r="K69" s="201"/>
      <c r="L69" s="202"/>
      <c r="M69" s="201"/>
      <c r="N69" s="201"/>
      <c r="O69" s="197"/>
    </row>
    <row r="70" spans="1:15" s="190" customFormat="1">
      <c r="A70" s="200"/>
      <c r="B70" s="200"/>
      <c r="C70" s="200"/>
      <c r="D70" s="201"/>
      <c r="E70" s="201"/>
      <c r="F70" s="201"/>
      <c r="G70" s="201"/>
      <c r="H70" s="200"/>
      <c r="I70" s="200"/>
      <c r="J70" s="200"/>
      <c r="K70" s="201"/>
      <c r="L70" s="202"/>
      <c r="M70" s="201"/>
      <c r="N70" s="201"/>
      <c r="O70" s="197"/>
    </row>
    <row r="71" spans="1:15" s="190" customFormat="1">
      <c r="A71" s="200"/>
      <c r="B71" s="200"/>
      <c r="C71" s="200"/>
      <c r="D71" s="201"/>
      <c r="E71" s="201"/>
      <c r="F71" s="201"/>
      <c r="G71" s="201"/>
      <c r="H71" s="200"/>
      <c r="I71" s="200"/>
      <c r="J71" s="200"/>
      <c r="K71" s="201"/>
      <c r="L71" s="202"/>
      <c r="M71" s="201"/>
      <c r="N71" s="201"/>
      <c r="O71" s="197"/>
    </row>
    <row r="72" spans="1:15" s="190" customFormat="1">
      <c r="A72" s="200"/>
      <c r="B72" s="200"/>
      <c r="C72" s="200"/>
      <c r="D72" s="201"/>
      <c r="E72" s="201"/>
      <c r="F72" s="201"/>
      <c r="G72" s="201"/>
      <c r="H72" s="200"/>
      <c r="I72" s="200"/>
      <c r="J72" s="200"/>
      <c r="K72" s="201"/>
      <c r="L72" s="202"/>
      <c r="M72" s="201"/>
      <c r="N72" s="201"/>
      <c r="O72" s="197"/>
    </row>
    <row r="73" spans="1:15" s="190" customFormat="1">
      <c r="A73" s="200"/>
      <c r="B73" s="200"/>
      <c r="C73" s="200"/>
      <c r="D73" s="201"/>
      <c r="E73" s="201"/>
      <c r="F73" s="201"/>
      <c r="G73" s="201"/>
      <c r="H73" s="200"/>
      <c r="I73" s="200"/>
      <c r="J73" s="200"/>
      <c r="K73" s="201"/>
      <c r="L73" s="202"/>
      <c r="M73" s="201"/>
      <c r="N73" s="201"/>
      <c r="O73" s="197"/>
    </row>
    <row r="74" spans="1:15" s="190" customFormat="1">
      <c r="A74" s="200"/>
      <c r="B74" s="200"/>
      <c r="C74" s="200"/>
      <c r="D74" s="201"/>
      <c r="E74" s="201"/>
      <c r="F74" s="201"/>
      <c r="G74" s="201"/>
      <c r="H74" s="200"/>
      <c r="I74" s="200"/>
      <c r="J74" s="200"/>
      <c r="K74" s="201"/>
      <c r="L74" s="202"/>
      <c r="M74" s="201"/>
      <c r="N74" s="201"/>
      <c r="O74" s="197"/>
    </row>
    <row r="75" spans="1:15" s="190" customFormat="1">
      <c r="A75" s="200"/>
      <c r="B75" s="200"/>
      <c r="C75" s="200"/>
      <c r="D75" s="201"/>
      <c r="E75" s="201"/>
      <c r="F75" s="201"/>
      <c r="G75" s="201"/>
      <c r="H75" s="200"/>
      <c r="I75" s="200"/>
      <c r="J75" s="200"/>
      <c r="K75" s="201"/>
      <c r="L75" s="202"/>
      <c r="M75" s="201"/>
      <c r="N75" s="201"/>
      <c r="O75" s="197"/>
    </row>
    <row r="76" spans="1:15" s="190" customFormat="1">
      <c r="A76" s="200"/>
      <c r="B76" s="200"/>
      <c r="C76" s="200"/>
      <c r="D76" s="201"/>
      <c r="E76" s="201"/>
      <c r="F76" s="201"/>
      <c r="G76" s="201"/>
      <c r="H76" s="200"/>
      <c r="I76" s="200"/>
      <c r="J76" s="200"/>
      <c r="K76" s="201"/>
      <c r="L76" s="202"/>
      <c r="M76" s="201"/>
      <c r="N76" s="201"/>
      <c r="O76" s="197"/>
    </row>
    <row r="77" spans="1:15" s="190" customFormat="1">
      <c r="A77" s="200"/>
      <c r="B77" s="200"/>
      <c r="C77" s="200"/>
      <c r="D77" s="201"/>
      <c r="E77" s="201"/>
      <c r="F77" s="201"/>
      <c r="G77" s="201"/>
      <c r="H77" s="200"/>
      <c r="I77" s="200"/>
      <c r="J77" s="200"/>
      <c r="K77" s="201"/>
      <c r="L77" s="202"/>
      <c r="M77" s="201"/>
      <c r="N77" s="201"/>
      <c r="O77" s="197"/>
    </row>
  </sheetData>
  <mergeCells count="27">
    <mergeCell ref="H55:J55"/>
    <mergeCell ref="A41:A43"/>
    <mergeCell ref="B41:C41"/>
    <mergeCell ref="B42:B43"/>
    <mergeCell ref="H49:J49"/>
    <mergeCell ref="I50:J50"/>
    <mergeCell ref="H52:J52"/>
    <mergeCell ref="A34:C34"/>
    <mergeCell ref="A35:A36"/>
    <mergeCell ref="B35:C35"/>
    <mergeCell ref="A37:B37"/>
    <mergeCell ref="B38:C38"/>
    <mergeCell ref="A40:C40"/>
    <mergeCell ref="A7:C7"/>
    <mergeCell ref="B8:C8"/>
    <mergeCell ref="I15:I16"/>
    <mergeCell ref="I18:I21"/>
    <mergeCell ref="A22:C22"/>
    <mergeCell ref="B23:C23"/>
    <mergeCell ref="H23:I23"/>
    <mergeCell ref="A1:N1"/>
    <mergeCell ref="A2:N2"/>
    <mergeCell ref="A3:G3"/>
    <mergeCell ref="H3:N3"/>
    <mergeCell ref="A4:N4"/>
    <mergeCell ref="A6:C6"/>
    <mergeCell ref="H6:J6"/>
  </mergeCells>
  <phoneticPr fontId="6" type="noConversion"/>
  <printOptions horizontalCentered="1"/>
  <pageMargins left="0" right="0" top="0.83" bottom="0" header="0" footer="0"/>
  <pageSetup paperSize="9" scale="56" orientation="portrait" r:id="rId1"/>
  <headerFooter alignWithMargins="0">
    <oddFooter>&amp;R&amp;N/&amp;P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2013-02-20T04:20:48Z</dcterms:created>
  <dcterms:modified xsi:type="dcterms:W3CDTF">2013-02-20T04:21:06Z</dcterms:modified>
</cp:coreProperties>
</file>